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PROJEKTY\PROJEKT\III_3472 Janovec - propustek č. 3472-6P\23-03-06 PDPS\rozpočet vč. kácení\"/>
    </mc:Choice>
  </mc:AlternateContent>
  <bookViews>
    <workbookView xWindow="240" yWindow="120" windowWidth="14940" windowHeight="9225"/>
  </bookViews>
  <sheets>
    <sheet name="rekapitulace" sheetId="1" r:id="rId1"/>
    <sheet name="02" sheetId="2" r:id="rId2"/>
    <sheet name="SO182" sheetId="3" r:id="rId3"/>
    <sheet name="SO201" sheetId="4" r:id="rId4"/>
  </sheets>
  <calcPr calcId="162913"/>
  <webPublishing codePage="0"/>
</workbook>
</file>

<file path=xl/calcChain.xml><?xml version="1.0" encoding="utf-8"?>
<calcChain xmlns="http://schemas.openxmlformats.org/spreadsheetml/2006/main">
  <c r="P217" i="4" l="1"/>
  <c r="I217" i="4"/>
  <c r="O205" i="4"/>
  <c r="P205" i="4" s="1"/>
  <c r="I205" i="4"/>
  <c r="P202" i="4"/>
  <c r="O202" i="4"/>
  <c r="I202" i="4"/>
  <c r="O199" i="4"/>
  <c r="P199" i="4" s="1"/>
  <c r="I199" i="4"/>
  <c r="O196" i="4"/>
  <c r="P196" i="4" s="1"/>
  <c r="I196" i="4"/>
  <c r="O193" i="4"/>
  <c r="I193" i="4"/>
  <c r="P193" i="4" s="1"/>
  <c r="P191" i="4"/>
  <c r="O191" i="4"/>
  <c r="I191" i="4"/>
  <c r="O189" i="4"/>
  <c r="P189" i="4" s="1"/>
  <c r="I189" i="4"/>
  <c r="O187" i="4"/>
  <c r="P187" i="4" s="1"/>
  <c r="I187" i="4"/>
  <c r="I208" i="4" s="1"/>
  <c r="O185" i="4"/>
  <c r="I185" i="4"/>
  <c r="P185" i="4" s="1"/>
  <c r="P182" i="4"/>
  <c r="O182" i="4"/>
  <c r="I182" i="4"/>
  <c r="O179" i="4"/>
  <c r="P179" i="4" s="1"/>
  <c r="I179" i="4"/>
  <c r="P173" i="4"/>
  <c r="O173" i="4"/>
  <c r="I173" i="4"/>
  <c r="O170" i="4"/>
  <c r="P170" i="4" s="1"/>
  <c r="I170" i="4"/>
  <c r="O167" i="4"/>
  <c r="P167" i="4" s="1"/>
  <c r="I167" i="4"/>
  <c r="O164" i="4"/>
  <c r="P164" i="4" s="1"/>
  <c r="I164" i="4"/>
  <c r="P161" i="4"/>
  <c r="O161" i="4"/>
  <c r="I161" i="4"/>
  <c r="O158" i="4"/>
  <c r="P158" i="4" s="1"/>
  <c r="I158" i="4"/>
  <c r="O155" i="4"/>
  <c r="P155" i="4" s="1"/>
  <c r="I155" i="4"/>
  <c r="O152" i="4"/>
  <c r="P152" i="4" s="1"/>
  <c r="I152" i="4"/>
  <c r="I176" i="4" s="1"/>
  <c r="P149" i="4"/>
  <c r="O149" i="4"/>
  <c r="I149" i="4"/>
  <c r="O146" i="4"/>
  <c r="P146" i="4" s="1"/>
  <c r="P176" i="4" s="1"/>
  <c r="I146" i="4"/>
  <c r="P140" i="4"/>
  <c r="O140" i="4"/>
  <c r="I140" i="4"/>
  <c r="O137" i="4"/>
  <c r="P137" i="4" s="1"/>
  <c r="I137" i="4"/>
  <c r="O134" i="4"/>
  <c r="P134" i="4" s="1"/>
  <c r="I134" i="4"/>
  <c r="O131" i="4"/>
  <c r="P131" i="4" s="1"/>
  <c r="I131" i="4"/>
  <c r="I143" i="4" s="1"/>
  <c r="P128" i="4"/>
  <c r="O128" i="4"/>
  <c r="I128" i="4"/>
  <c r="O126" i="4"/>
  <c r="P126" i="4" s="1"/>
  <c r="I126" i="4"/>
  <c r="I123" i="4"/>
  <c r="P120" i="4"/>
  <c r="O120" i="4"/>
  <c r="I120" i="4"/>
  <c r="O117" i="4"/>
  <c r="P117" i="4" s="1"/>
  <c r="P123" i="4" s="1"/>
  <c r="I117" i="4"/>
  <c r="P112" i="4"/>
  <c r="O112" i="4"/>
  <c r="I112" i="4"/>
  <c r="O109" i="4"/>
  <c r="P109" i="4" s="1"/>
  <c r="I109" i="4"/>
  <c r="O106" i="4"/>
  <c r="P106" i="4" s="1"/>
  <c r="I106" i="4"/>
  <c r="O103" i="4"/>
  <c r="P103" i="4" s="1"/>
  <c r="I103" i="4"/>
  <c r="I114" i="4" s="1"/>
  <c r="P100" i="4"/>
  <c r="P114" i="4" s="1"/>
  <c r="O100" i="4"/>
  <c r="I100" i="4"/>
  <c r="O95" i="4"/>
  <c r="P95" i="4" s="1"/>
  <c r="I95" i="4"/>
  <c r="P93" i="4"/>
  <c r="O93" i="4"/>
  <c r="I93" i="4"/>
  <c r="O90" i="4"/>
  <c r="P90" i="4" s="1"/>
  <c r="I90" i="4"/>
  <c r="O87" i="4"/>
  <c r="P87" i="4" s="1"/>
  <c r="I87" i="4"/>
  <c r="O84" i="4"/>
  <c r="P84" i="4" s="1"/>
  <c r="I84" i="4"/>
  <c r="P81" i="4"/>
  <c r="O81" i="4"/>
  <c r="I81" i="4"/>
  <c r="O78" i="4"/>
  <c r="P78" i="4" s="1"/>
  <c r="I78" i="4"/>
  <c r="O75" i="4"/>
  <c r="P75" i="4" s="1"/>
  <c r="I75" i="4"/>
  <c r="O72" i="4"/>
  <c r="P72" i="4" s="1"/>
  <c r="I72" i="4"/>
  <c r="P69" i="4"/>
  <c r="O69" i="4"/>
  <c r="I69" i="4"/>
  <c r="O66" i="4"/>
  <c r="P66" i="4" s="1"/>
  <c r="I66" i="4"/>
  <c r="O63" i="4"/>
  <c r="P63" i="4" s="1"/>
  <c r="I63" i="4"/>
  <c r="O60" i="4"/>
  <c r="P60" i="4" s="1"/>
  <c r="I60" i="4"/>
  <c r="P57" i="4"/>
  <c r="O57" i="4"/>
  <c r="I57" i="4"/>
  <c r="O55" i="4"/>
  <c r="P55" i="4" s="1"/>
  <c r="I55" i="4"/>
  <c r="O53" i="4"/>
  <c r="P53" i="4" s="1"/>
  <c r="I53" i="4"/>
  <c r="O50" i="4"/>
  <c r="P50" i="4" s="1"/>
  <c r="I50" i="4"/>
  <c r="P47" i="4"/>
  <c r="O47" i="4"/>
  <c r="I47" i="4"/>
  <c r="O44" i="4"/>
  <c r="P44" i="4" s="1"/>
  <c r="I44" i="4"/>
  <c r="O41" i="4"/>
  <c r="P41" i="4" s="1"/>
  <c r="I41" i="4"/>
  <c r="O38" i="4"/>
  <c r="P38" i="4" s="1"/>
  <c r="I38" i="4"/>
  <c r="P36" i="4"/>
  <c r="O36" i="4"/>
  <c r="I36" i="4"/>
  <c r="O34" i="4"/>
  <c r="P34" i="4" s="1"/>
  <c r="I34" i="4"/>
  <c r="O32" i="4"/>
  <c r="P32" i="4" s="1"/>
  <c r="I32" i="4"/>
  <c r="I97" i="4" s="1"/>
  <c r="O30" i="4"/>
  <c r="P30" i="4" s="1"/>
  <c r="P97" i="4" s="1"/>
  <c r="I30" i="4"/>
  <c r="O24" i="4"/>
  <c r="P24" i="4" s="1"/>
  <c r="I24" i="4"/>
  <c r="O21" i="4"/>
  <c r="P21" i="4" s="1"/>
  <c r="I21" i="4"/>
  <c r="P18" i="4"/>
  <c r="O18" i="4"/>
  <c r="I18" i="4"/>
  <c r="O15" i="4"/>
  <c r="P15" i="4" s="1"/>
  <c r="I15" i="4"/>
  <c r="O12" i="4"/>
  <c r="P12" i="4" s="1"/>
  <c r="I12" i="4"/>
  <c r="I27" i="4" s="1"/>
  <c r="I210" i="4" s="1"/>
  <c r="I219" i="4" s="1"/>
  <c r="C13" i="1" s="1"/>
  <c r="P25" i="3"/>
  <c r="I25" i="3"/>
  <c r="I16" i="3"/>
  <c r="I18" i="3" s="1"/>
  <c r="I27" i="3" s="1"/>
  <c r="C12" i="1" s="1"/>
  <c r="O14" i="3"/>
  <c r="P14" i="3" s="1"/>
  <c r="I14" i="3"/>
  <c r="P12" i="3"/>
  <c r="O12" i="3"/>
  <c r="I12" i="3"/>
  <c r="P47" i="2"/>
  <c r="I47" i="2"/>
  <c r="O36" i="2"/>
  <c r="P36" i="2" s="1"/>
  <c r="I36" i="2"/>
  <c r="O34" i="2"/>
  <c r="P34" i="2" s="1"/>
  <c r="I34" i="2"/>
  <c r="O32" i="2"/>
  <c r="P32" i="2" s="1"/>
  <c r="I32" i="2"/>
  <c r="P30" i="2"/>
  <c r="O30" i="2"/>
  <c r="I30" i="2"/>
  <c r="O28" i="2"/>
  <c r="P28" i="2" s="1"/>
  <c r="I28" i="2"/>
  <c r="O26" i="2"/>
  <c r="P26" i="2" s="1"/>
  <c r="I26" i="2"/>
  <c r="O24" i="2"/>
  <c r="P24" i="2" s="1"/>
  <c r="I24" i="2"/>
  <c r="P22" i="2"/>
  <c r="O22" i="2"/>
  <c r="I22" i="2"/>
  <c r="O20" i="2"/>
  <c r="P20" i="2" s="1"/>
  <c r="I20" i="2"/>
  <c r="O18" i="2"/>
  <c r="P18" i="2" s="1"/>
  <c r="I18" i="2"/>
  <c r="O16" i="2"/>
  <c r="P16" i="2" s="1"/>
  <c r="I16" i="2"/>
  <c r="P14" i="2"/>
  <c r="O14" i="2"/>
  <c r="I14" i="2"/>
  <c r="I38" i="2" s="1"/>
  <c r="I40" i="2" s="1"/>
  <c r="I49" i="2" s="1"/>
  <c r="C11" i="1" s="1"/>
  <c r="O12" i="2"/>
  <c r="P12" i="2" s="1"/>
  <c r="I12" i="2"/>
  <c r="E12" i="1" l="1"/>
  <c r="P38" i="2"/>
  <c r="P40" i="2" s="1"/>
  <c r="P49" i="2" s="1"/>
  <c r="D11" i="1" s="1"/>
  <c r="E11" i="1" s="1"/>
  <c r="C8" i="1" s="1"/>
  <c r="P16" i="3"/>
  <c r="P18" i="3" s="1"/>
  <c r="P27" i="3" s="1"/>
  <c r="D12" i="1" s="1"/>
  <c r="P143" i="4"/>
  <c r="P27" i="4"/>
  <c r="P210" i="4" s="1"/>
  <c r="P219" i="4" s="1"/>
  <c r="D13" i="1" s="1"/>
  <c r="E13" i="1" s="1"/>
  <c r="C7" i="1"/>
  <c r="P208" i="4"/>
</calcChain>
</file>

<file path=xl/sharedStrings.xml><?xml version="1.0" encoding="utf-8"?>
<sst xmlns="http://schemas.openxmlformats.org/spreadsheetml/2006/main" count="710" uniqueCount="324">
  <si>
    <t>Soupis objektů s DPH</t>
  </si>
  <si>
    <t>Stavba:HB 2024 - II/3472 Janovec – propustek č. 3472-6P</t>
  </si>
  <si>
    <t xml:space="preserve">Varianta:ZŘ - 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</si>
  <si>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</si>
  <si>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</si>
  <si>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</si>
  <si>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</si>
  <si>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</si>
  <si>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</si>
  <si>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</si>
  <si>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</si>
  <si>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</si>
  <si>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</si>
  <si>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</si>
  <si>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Firma: Krajská správa a údržba silnic Vysočiny, příspěvková organizace</t>
  </si>
  <si>
    <t>Příloha k formuláři pro ocenění nabídky</t>
  </si>
  <si>
    <t>Stavba</t>
  </si>
  <si>
    <t>číslo a název SO</t>
  </si>
  <si>
    <t>číslo a název rozpočtu:</t>
  </si>
  <si>
    <t>HB 2024</t>
  </si>
  <si>
    <t>II/3472 Janovec – propustek č. 3472-6P</t>
  </si>
  <si>
    <t>02</t>
  </si>
  <si>
    <t>Všeobecné konstrukce a práce</t>
  </si>
  <si>
    <t>Zatřídění JKSO: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</si>
  <si>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</si>
  <si>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</si>
  <si>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</si>
  <si>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</si>
  <si>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</si>
  <si>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</si>
  <si>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</si>
  <si>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</si>
  <si>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</si>
  <si>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</si>
  <si>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</si>
  <si>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</si>
  <si>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</si>
  <si>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</si>
  <si>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</si>
  <si>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</si>
  <si>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</si>
  <si>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</si>
  <si>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</si>
  <si>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9</t>
  </si>
  <si>
    <t>0</t>
  </si>
  <si>
    <t>2022_OTSKP</t>
  </si>
  <si>
    <t>02610</t>
  </si>
  <si>
    <t/>
  </si>
  <si>
    <t>ZKOUŠENÍ KONSTRUKCÍ A PRACÍ ZKUŠEBNOU ZHOTOVITELE
včetně zkoušek modulu přetvárnosti na pláni, štěrkových vrstvách a základové
spáře, vše dle platných ČSN, ČSN EN, TP, TKP– normy, podmínky v souladu s
odkazy v PD, SOD, OP; čerpání se souhlasem objednatele</t>
  </si>
  <si>
    <t xml:space="preserve">KPL       </t>
  </si>
  <si>
    <t>zahrnuje veškeré náklady spojené s objednatelem požadovanými zkouškami</t>
  </si>
  <si>
    <t>02811</t>
  </si>
  <si>
    <t>PRŮZKUMNÉ PRÁCE GEOTECHNICKÉ NA POVRCHU
Přebírka základové spáry geotechnikem, posouzení únosnosti, posouzení
vhodnosti výkopových a vyzískaných materiálů z demolice do násypů. ČERPÁNO
SE SOUHLASEM OBJEDNATELE.</t>
  </si>
  <si>
    <t>zahrnuje veškeré náklady spojené s objednatelem požadovanými pracemi</t>
  </si>
  <si>
    <t>02910</t>
  </si>
  <si>
    <t>a</t>
  </si>
  <si>
    <t>OSTATNÍ POŽADAVKY - ZEMĚMĚŘIČSKÁ MĚŘENÍ
Vytyčení stavby, včetně vytyčení trvalého a dočasného záboru</t>
  </si>
  <si>
    <t>zahrnuje veškeré náklady spojené s objednatelem požadovanými pracemi, 
- pro stanovení orientační investorské ceny určete jednotkovou cenu jako 1% odhadované ceny stavby</t>
  </si>
  <si>
    <t>b</t>
  </si>
  <si>
    <t>OSTATNÍ POŽADAVKY - ZEMĚMĚŘIČSKÁ MĚŘENÍ
Zaměření skutečného stavu po provedení stavby na podkladu katastrální mapy v
rozsahu dle požadavků ČSN, EN, TP, TKP a KZP včetně vyhotovení vytyčovacího
protokolu stavby, zaměření a VV demolovaných částí stavby. Včetně CD se
soubory v otevřené formě.</t>
  </si>
  <si>
    <t>02940</t>
  </si>
  <si>
    <t>OSTATNÍ POŽADAVKY - VYPRACOVÁNÍ DOKUMENTACE
Aktualizace Havarijního plánu a Povodňového plánu včetně projednání s příslušnými orgány státní správy.</t>
  </si>
  <si>
    <t>OSTATNÍ POŽADAVKY - VYPRACOVÁNÍ DOKUMENTACE
Vypracování VTD trouby, odsouhlasení AD.</t>
  </si>
  <si>
    <t>02944</t>
  </si>
  <si>
    <t>OSTAT POŽADAVKY - DOKUMENTACE SKUTEČ PROVEDENÍ V DIGIT FORMĚ
vypracování DSPS vč. tisku 3 paré papírově.</t>
  </si>
  <si>
    <t>02945</t>
  </si>
  <si>
    <t>OSTAT POŽADAVKY - GEOMETRICKÝ PLÁN
Včetně projednání a včetně tisku 5x papírově. Připomínkování konceptu GP
majetkoprávním oddělením KSÚSV, p.o. a KrÚ Kraje Vysočina, poté ověření KÚ a
nakonec předání ověřeného GP objednateli</t>
  </si>
  <si>
    <t xml:space="preserve">HM        </t>
  </si>
  <si>
    <t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</si>
  <si>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02950</t>
  </si>
  <si>
    <t>OSTATNÍ POŽADAVKY - POSUDKY, KONTROLY, REVIZNÍ ZPRÁVY
Vypracování mostního listu se zápisem do BMS.</t>
  </si>
  <si>
    <t>029522</t>
  </si>
  <si>
    <t>OSTATNÍ POŽADAVKY - REVIZNÍ ZPRÁVY
Pasportizace okolních staveb a pozemků před a po dokončení stavby.</t>
  </si>
  <si>
    <t xml:space="preserve">KUS       </t>
  </si>
  <si>
    <t>02953</t>
  </si>
  <si>
    <t>OSTATNÍ POŽADAVKY - HLAVNÍ MOSTNÍ PROHLÍDKA
První hlavní prohlídka mostu, včetně vložení do BMS.</t>
  </si>
  <si>
    <t>položka zahrnuje :
- úkony dle ČSN 73 6221
- provedení hlavní mostní prohlídky oprávněnou fyzickou nebo právnickou osobou
- vyhotovení záznamu (protokolu), který jednoznačně definuje stav mostu</t>
  </si>
  <si>
    <t>02960</t>
  </si>
  <si>
    <t>OSTATNÍ POŽADAVKY - ODBORNÝ DOZOR
Náklady dle požadavků koordinátora BOZP, zajištění BOZP na staveništi.</t>
  </si>
  <si>
    <t>zahrnuje veškeré náklady spojené s objednatelem požadovaným dozorem</t>
  </si>
  <si>
    <t>03100</t>
  </si>
  <si>
    <t>ZAŘÍZENÍ STAVENIŠTĚ - ZŘÍZENÍ, PROVOZ, DEMONTÁŽ
Včetně zřízení a odstranění mezideponovaného materiálu.</t>
  </si>
  <si>
    <t>zahrnuje objednatelem povolené náklady na pořízení (event. pronájem), provozování, udržování a likvidaci zhotovitelova zařízení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</si>
  <si>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</si>
  <si>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</si>
  <si>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</si>
  <si>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</si>
  <si>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</si>
  <si>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</si>
  <si>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</si>
  <si>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SO182</t>
  </si>
  <si>
    <t>Dopravně inženýrská opatření</t>
  </si>
  <si>
    <t>02720</t>
  </si>
  <si>
    <t>POMOC PRÁCE ZŘÍZ NEBO ZAJIŠŤ REGULACI A OCHRANU DOPRAVY
"- kompletní dopravní opatření  dle SO 182
- kompletní provedení dle PD (•Veškeré přechodné svislé dopravního značení,)
dopravní zařízení, montáž, demontáž, pronájem, pravidelnou kontrolu, 
údržbu, servis, přemisťování, přeznačování a manipulaci s nimi ), včetně nákladů na případné doplnění značení dle potřeby
- včetně nákladů na zakrytí nebo dočasné odstranění, odvoz, uložení a zpětnou montáž
dopravního značení, které musí být po dobu stavby zneplatněno
- předpokládaný rozsah dle grafických příloh DIO "</t>
  </si>
  <si>
    <t>zahrnuje veškeré náklady spojené s objednatelem požadovanými zařízeními</t>
  </si>
  <si>
    <t>OSTATNÍ POŽADAVKY - VYPRACOVÁNÍ DOKUMENTACE
Vypracování inženýrské innosti DIO stavby, vč. projednání a zajištění zvláštního užívání komunikace s dopravci a DOSS, vč. zajištění stanovení dočasného dopravního značení, vč. zajištění povolení k uzavírkám dle zákona č. 13/1997 Sb. a vyhlášky 104/1997.</t>
  </si>
  <si>
    <t>SO201</t>
  </si>
  <si>
    <t>Propustek ev.č. 3417-2P</t>
  </si>
  <si>
    <t>015111</t>
  </si>
  <si>
    <t>POPLATKY ZA LIKVIDACI ODPADŮ NEKONTAMINOVANÝCH - 17 05 04  VYTĚŽENÉ ZEMINY A HORNINY -  I. TŘÍDA TĚŽITELNOSTI
Zemina v případě výměny podloží pod rámem, ČERPÁNO SE SOUHLASEM INVESTORA</t>
  </si>
  <si>
    <t xml:space="preserve">T         </t>
  </si>
  <si>
    <t>Výkop (pol. 131838a):21,041*1,8=37,874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</si>
  <si>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</si>
  <si>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POPLATKY ZA LIKVIDACI ODPADŮ NEKONTAMINOVANÝCH - 17 05 04  VYTĚŽENÉ ZEMINY A HORNINY -  I. TŘÍDA TĚŽITELNOSTI
Nevhodné zeminy.</t>
  </si>
  <si>
    <t>hloubení jam - 30% vytěžené zeminy (pol. 13173b):0,3*518,42*1,8=279,947 [A]
výkopy pro koryta (pol. 12473):30.908*1,8=55,634 [B]
odstranení podkladních vrstev vozovky z kameniva (pol 11332a):38,86*2,1=81,606 [C]
Případná výměna podloží pod vozovkou (pol. 11332b):56,55*1,8=101,790 [D]
A+B+C+D=518,977 [E]</t>
  </si>
  <si>
    <t>c</t>
  </si>
  <si>
    <t>POPLATKY ZA LIKVIDACI ODPADŮ NEKONTAMINOVANÝCH - 17 05 04  VYTĚŽENÉ ZEMINY A HORNINY -  I. TŘÍDA TĚŽITELNOSTI
Kámen ze stávajícího propustku. Čerpat dle skutečnosti se souhlasem investora.</t>
  </si>
  <si>
    <t xml:space="preserve">kce z kamene (pol. 966138):77,9*1,8=140,220 [A]
</t>
  </si>
  <si>
    <t>015130</t>
  </si>
  <si>
    <t>POPLATKY ZA LIKVIDACI ODPADŮ NEKONTAMINOVANÝCH - 17 03 02  VYBOURANÝ ASFALTOVÝ BETON BEZ DEHTU
Stávající krajnice</t>
  </si>
  <si>
    <t>odstraněnístávající krajnice (pol. 11313):7,455*1,8=13,419 [C]</t>
  </si>
  <si>
    <t>015140</t>
  </si>
  <si>
    <t>POPLATKY ZA LIKVIDACI ODPADŮ NEKONTAMINOVANÝCH - 17 01 01  BETON Z DEMOLIC OBJEKTŮ, ZÁKLADŮ TV
Demolice stávajcího betonové trubky pod mostem a patníků.</t>
  </si>
  <si>
    <t>kce z prostého beonu (pol. 96615):2,536*2,1=5,326 [B]</t>
  </si>
  <si>
    <t>Zemní práce</t>
  </si>
  <si>
    <t>11120</t>
  </si>
  <si>
    <t>ODSTRANĚNÍ KŘOVIN
Odstranění  náletovým křovin.</t>
  </si>
  <si>
    <t xml:space="preserve">M2        </t>
  </si>
  <si>
    <t>odstranění křovin a stromů do průměru 100 mm
doprava dřevin bez ohledu na vzdálenost
spálení na hromadách nebo štěpkování</t>
  </si>
  <si>
    <t>11201</t>
  </si>
  <si>
    <t>KÁCENÍ STROMŮ D KMENE DO 0,5M S ODSTRANĚNÍM PAŘEZŮ
Kácení větvícího se kmene javoru ( 4 x 10 cm). Doprava dle dispozic zhotovitele.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</si>
  <si>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</si>
  <si>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</si>
  <si>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
Kácení dle povolení OÚ Lučice a OÚ Malčín - po 5 ks topolů (obvod kmene ve výšce 130cm nad zemí - 85,87,90, 90 a 91 cm, jedné olše lepkavé (obvod kmene ve výšce 130cm nad zemí - 85 cm) a jednoho jilmu (obvod kmene ve výšce 130cm nad zemí - 95 cm) 
Včetně náhradní výsadby dle požadavků OÚ Lučice - 2 ks dřeviny na pozemku obce Lučice. 
Doprava dle dispozic zhotovitele.</t>
  </si>
  <si>
    <t>11242</t>
  </si>
  <si>
    <t>ÚPRAVA STROMŮ D DO 0,9M ŘEZEM VĚTVÍ
ořez větve přečnívající přes silnici na pozemku p.č. 1643/1</t>
  </si>
  <si>
    <t>Zahrnuje odřezání větví 1 ks stromu přesahujících do komunikace bez ohledu na způsob a použitou mechanizaci (např. plošina), bez ohledu na počet větví 
zahrnuje všechna opatření související se silničním provozem (např. provizorní dopravní značení)
zahrnuje odvoz a likvidaci vyzískaného materiálu dle pokynů zadávací dokumentace
průměr stromů se měří ve výšce 1,3m nad terénem.</t>
  </si>
  <si>
    <t>11313</t>
  </si>
  <si>
    <t>ODSTRANĚNÍ KRYTU ZPEVNĚNÝCH PLOCH S ASFALTOVÝM POJIVEM
Odstranění stávajícího zpevnění krajnice.</t>
  </si>
  <si>
    <t xml:space="preserve">M3        </t>
  </si>
  <si>
    <t>levá krajnice:0,7*0,15*34,0=3,570 [A]
pravá krajnice:0,7*0,15*37,0=3,885 [B]
A+B=7,455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</si>
  <si>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</si>
  <si>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</si>
  <si>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
Odstranění podkl. vrstvy vozovky tl. 0,20 m, včetně odvozu.Doprava dle dispozic zhotovitele.</t>
  </si>
  <si>
    <t>5,8*33,5*0,2=38,860 [A]</t>
  </si>
  <si>
    <t>ODSTRANĚNÍ PODKLADŮ ZPEVNĚNÝCH PLOCH Z KAMENIVA NESTMELENÉHO
Případná výměna podloží. Odstranění podkl. vrstvy vozovky tl. 0,30 m, včetně odvozu.Doprava dle dispozic zhotovitele.ČERPÁNO SE SOUHLASEM INVESTORA.</t>
  </si>
  <si>
    <t>5,8*32,5*0,3=56,550 [A]</t>
  </si>
  <si>
    <t>11333</t>
  </si>
  <si>
    <t>ODSTRANĚNÍ PODKLADU ZPEVNĚNÝCH PLOCH S ASFALT POJIVEM
podkl. vrstvy vozovky prolité asfaltem tl. 0,15 m, Odvoz na skládku KSÚSV do Havlíčkova Brodu.</t>
  </si>
  <si>
    <t>5,8*34,5*0,15=30,015 [A]</t>
  </si>
  <si>
    <t>113727</t>
  </si>
  <si>
    <t>FRÉZOVÁNÍ ZPEVNĚNÝCH PLOCH ASFALTOVÝCH, ODVOZ DO 16KM
Frézování celého úseku v tloušťce cca 15 cm, vč. odvozu na skládku KSÚSV v Havlíčkově Brodě.</t>
  </si>
  <si>
    <t>5,5*35,5*0,15=29,288 [A]</t>
  </si>
  <si>
    <t>11511</t>
  </si>
  <si>
    <t>ČERPÁNÍ VODY DO 500 L/MIN
Čerpání vody ze stavební jámy.</t>
  </si>
  <si>
    <t xml:space="preserve">HOD       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</si>
  <si>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</si>
  <si>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</si>
  <si>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
Provizorní zatrubnění toku DN800. Včetně zemních hrázek a jejich odstranění. Včetně 2x přeložení během stavby. Po dokončení úprav koryta bude trouba vytažena.</t>
  </si>
  <si>
    <t xml:space="preserve">M         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</si>
  <si>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</si>
  <si>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</si>
  <si>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
Sejmutí humózní vrstvy pod zpevněním, v místě terénních úpravv tl. 0,2 m, vč. odvozu na meziskládku. Plocha odečtena graficky.</t>
  </si>
  <si>
    <t>0,2*137,0=27,400 [A]</t>
  </si>
  <si>
    <t>položka zahrnuje sejmutí ornice bez ohledu na tloušťku vrstvy a její vodorovnou dopravu
nezahrnuje uložení na trvalou skládku</t>
  </si>
  <si>
    <t>12473</t>
  </si>
  <si>
    <t>VYKOPÁVKY PRO KORYTA VODOTEČÍ TŘ. I
Výkopy v  místě nového zpevnění lomovým kamenem pod, před a za mostem, vč. odvozu na skládku. Plocha odečtena graficky.Doprava dle dispozic zhotovitele.</t>
  </si>
  <si>
    <t>v místě stávajícího propustku:2,8*0,4*17,7=19,824 [A]
odláždění před a za propustkem:2,8*0,35*4,2=4,116 [B]
pružný zához před a za propustkem:2*2,6*0,7=3,640 [C]
příčný práh před a za propustkem:4*0,4*0,8*2,6=3,328 [D]
A+B+C+D=30,908 [E]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</si>
  <si>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</si>
  <si>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13173</t>
  </si>
  <si>
    <t>HLOUBENÍ JAM ZAPAŽ I NEPAŽ TŘ. I
Výkop v případě výměny podloží pod tubosiderem tl. 0,3 m, vč. odvozu, ČERPÁNO SE SOUHLASEM INVESTORA. 
Doprava dle dispozic zhotovitele.</t>
  </si>
  <si>
    <t>4,15*0,3*16,9=21,041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</si>
  <si>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</si>
  <si>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HLOUBENÍ JAM ZAPAŽ I NEPAŽ TŘ. I
Výkopy pro demolici starého propustku a výstavbu nového mostu a čel vč. odvozu na skládku. Plocha odečtena graficky.
70% bude odvezeno na mezideponii a poté použito do zásypu, 30% se odveze na skládku.
Doprava dle dispozic zhotovitele. Včetně posouzení vhodnosti.</t>
  </si>
  <si>
    <t>37,03*14,0=518,420 [A]</t>
  </si>
  <si>
    <t>171103</t>
  </si>
  <si>
    <t>ULOŽENÍ SYPANINY DO NÁSYPŮ SE ZHUTNĚNÍM DO 100% PS
Odvezení zeminy z výkopu starého propustku z mezidponie a uložení do zásypu se zhutněním na 98% PS. 70% vytěžené zeminy,</t>
  </si>
  <si>
    <t>Dle pol. 17120: 390,294=390,294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</si>
  <si>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</si>
  <si>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</si>
  <si>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
Uložení zeminy z výkopu starého propustku na mezidponii. 70% vytěžené zeminy, Uložení zeminy ze skrývky ornice.</t>
  </si>
  <si>
    <t>Dle pol. 13173b:518,42*0,7=362,894 [A]
Dle pol 12110: 27,4=27,400 [B]
A+B=390,294 [C]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</si>
  <si>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</si>
  <si>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</si>
  <si>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
Případná výměna podloží pod tubosiderem, ČERPÁNO SE SOUHLASEM INVESTORA. Využití kamene z původního mostu.</t>
  </si>
  <si>
    <t>výměra viz pol. 13173:21,041=21,041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</si>
  <si>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</si>
  <si>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ZÁSYP JAM A RÝH Z NAKUPOVANÝCH MATERIÁLŮ
Zásyp výkopu okolo tubosideru vhodnou zeminou, dosypání svahů, včetně materiálu.Předpoklad 30% objemu zásypu. 
Na zbytek bude použito 70% stávající zeminy.</t>
  </si>
  <si>
    <t>(14,0*34,34)-0,7*518,42=117,866 [A]</t>
  </si>
  <si>
    <t>ZÁSYP JAM A RÝH Z NAKUPOVANÝCH MATERIÁLŮ
Případná výměna podloží pod vozovkou, ČERPÁNO SE SOUHLASEM INVESTORA.
Využití kamene z původního mostu.</t>
  </si>
  <si>
    <t>Dle pol 13333::30,015=30,015 [A]</t>
  </si>
  <si>
    <t>17581</t>
  </si>
  <si>
    <t>OBSYP POTRUBÍ A OBJEKTŮ Z NAKUPOVANÝCH MATERIÁLŮ
ochranný obsyp a podsyp NK ze ŠDA fr. 0/8, tl. 0,2 m. Plocha odečtena graficky z výkresu 201_04_POR..</t>
  </si>
  <si>
    <t>ochraný obsyp okolo NK:1,95*16,0=31,200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</si>
  <si>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</si>
  <si>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18220</t>
  </si>
  <si>
    <t>ROZPROSTŘENÍ ORNICE VE SVAHU
Svahy podél nových krajnic.</t>
  </si>
  <si>
    <t>dle pol. 12110:0,2*137,0=27,400 [A]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</si>
  <si>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</si>
  <si>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</si>
  <si>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
dle pol. 12110 mimo založení trávníku zatravňovací rohoží (pol. 18245)</t>
  </si>
  <si>
    <t>137,0-25,0=112,000 [A]</t>
  </si>
  <si>
    <t>Zahrnuje dodání předepsané travní směsi, její výsev na ornici, zalévání.</t>
  </si>
  <si>
    <t>18245</t>
  </si>
  <si>
    <t>ZALOŽENÍ TRÁVNÍKU ZATRAVŇOVACÍ TEXTILIÍ (ROHOŽÍ)
Založení trávníku u vtoku vpravo.</t>
  </si>
  <si>
    <t>Zahrnuje dodání a položení předepsané zatravňovací textilie bez ohledu na sklon terénu, zalévání, první pokosení</t>
  </si>
  <si>
    <t>18481</t>
  </si>
  <si>
    <t>OCHRANA STROMŮ BEDNĚNÍM
ochrana 5 ks stromů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</si>
  <si>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</si>
  <si>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</si>
  <si>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21361</t>
  </si>
  <si>
    <t>DRENÁŽNÍ VRSTVY Z GEOTEXTILIE
filtrační a drenážní geotextílie na rubu zdi u  vtoku</t>
  </si>
  <si>
    <t>(0,5+0,5+1,0)*1,5+(0,5+0,5+1,0)*1,0=5,000 [A]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</si>
  <si>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</si>
  <si>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27152</t>
  </si>
  <si>
    <t>POLŠTÁŘE POD ZÁKLADY Z KAMENIVA DRCENÉHO
Štěrkopískové  lože tloušťky min 0,23 m ze štěrkodrti pod fr. 0-22 pro uložení konstrukce. Olocha odečtena graficky.</t>
  </si>
  <si>
    <t>4,1*0,44*16,9=30,488 [A]</t>
  </si>
  <si>
    <t>položka zahrnuje dodávku předepsaného kameniva, mimostaveništní a vnitrostaveništní dopravu a jeho uložení
není-li v zadávací dokumentaci uvedeno jinak, jedná se o nakupovaný materiál</t>
  </si>
  <si>
    <t>POLŠTÁŘE POD ZÁKLADY Z KAMENIVA DRCENÉHO
Štěrkopískové lože tloušťky 0,2 m , fr. 0-22 pro gabionovou zídku u vtoku.</t>
  </si>
  <si>
    <t>(1,5*1,3+1,3*1,3)*0,2=0,728 [A]</t>
  </si>
  <si>
    <t>272314</t>
  </si>
  <si>
    <t>ZÁKLADY Z PROSTÉHO BETONU DO C25/30
Koncové prahy pod tubosiderem z betonu C25/30 vč. bednění, izolačních nátěrů (1xNp + 2xNa)</t>
  </si>
  <si>
    <t>Koncový práh na vtoku a výtoku:2*0,4*0,8*3,28=2,099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</si>
  <si>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</si>
  <si>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289973</t>
  </si>
  <si>
    <t>OPLÁŠTĚNÍ (ZPEVNĚNÍ) Z GEOSÍTÍ A GEOROHOŽÍ
Zpevnění nových svahů zemního tělesa. Dle pol. 12110.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</si>
  <si>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</t>
  </si>
  <si>
    <t>Svislé konstrukce</t>
  </si>
  <si>
    <t>3272C7</t>
  </si>
  <si>
    <t>ZDI OPĚR, ZÁRUB, NÁBŘEŽ Z GABIONŮ ČÁSTEČNĚ ROVNANÝCH, DRÁT O4,0MM, POVRCHOVÁ ÚPRAVA Zn + Al
Gabionová zídka kolem vtokového čela. Rozměry jsou uvedeny v příloze objektu SO201_03_PU, _04_POR a _6_POH. Technická specifikace v příloze č.1 Technická zpráva</t>
  </si>
  <si>
    <t>vtok: 1.0*1.0*2+0.5*1.0*2=3,000 [A]</t>
  </si>
  <si>
    <t>- položka zahrnuje dodávku a osazení drátěných košů s výplní lomovým kamenem.
- gabionové matrace se vykazují v pol.č.2722**.</t>
  </si>
  <si>
    <t>333213</t>
  </si>
  <si>
    <t>OBKLAD MOST OPĚR A KŘÍDEL Z LOM KAMENE
Límec kolem čel tubosideru z kamenů se zarovnanou pohledovou plochou do betonu. Tl. kamene 200 mm, tl. betonu 150 mm.</t>
  </si>
  <si>
    <t>výtokové čelo: 0,35*13,5=4,725 [A]
vvtokové čelo:0,35*9,5=3,325 [B]
A+B=8,050 [C]</t>
  </si>
  <si>
    <t>položka zahrnuje dodávku a osazení lomového kamene, jeho výběr a případnou úpravu, jeho případné kotvení se všemi souvisejícími materiály a pracemi, dodávku předepsané malty, spárování.</t>
  </si>
  <si>
    <t>Vodorovné konstrukce</t>
  </si>
  <si>
    <t>429173</t>
  </si>
  <si>
    <t>MOSTNÍ KONSTRUKCE PŘESÝPANÉ Z VLNITÝCH PLECHŮ, OBVOD 8M-10M
Ocelová nosná konstrukce z vlnitého plechu, dle TP 157 odst.4.4 .. 
Vnitřní světlý rozměr 2.615*1.98m. Délka v ose tubusu 17.7 m, vč. PKO a montáže. Tl. plechu 5 mm, výška vlny 55 mm. Specifikace v příloze objektu SO201 - č.3 - Půdorys, 4-Podélný řez a 5-Příčný řez. Technická specifikace v příloze č.1 Technická zpráva</t>
  </si>
  <si>
    <t>Položka zahrnuje dodání, montáž, osazení konstrukce z vlnitého plechu bez ohledu na tvar a na typ vlny, předepsanou protikorozní ochranu, spojovací materiál, mimostaveništní a vnitrostaveništní dopravu
nezahrnuje zemní práce, podkladní konstrukce a izolaci</t>
  </si>
  <si>
    <t>431114</t>
  </si>
  <si>
    <t>SCHODIŠŤ KONSTR Z DÍLCŮ BETON DO C25/30
Revizní schodiště na vtokové straně včetně štěrkopískového podsypu.</t>
  </si>
  <si>
    <t>0,15*0,3*23*0,75=0,776 [A]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</si>
  <si>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</si>
  <si>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461314</t>
  </si>
  <si>
    <t>PATKY Z PROSTÉHO BETONU C25/30
Patky pro sloupky zábradlí.</t>
  </si>
  <si>
    <t>12*0,8*0,031=0,298 [A]</t>
  </si>
  <si>
    <t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</t>
  </si>
  <si>
    <t>46251</t>
  </si>
  <si>
    <t>ZÁHOZ Z LOMOVÉHO KAMENE
Zához z lomového kamene pro přechod na běžné dno koryta.</t>
  </si>
  <si>
    <t>vtok:1,0*0,7=0,700 [A]
výtok:1,6*0,7=1,120 [B]
A+B=1,820 [C]</t>
  </si>
  <si>
    <t>položka zahrnuje:
- dodávku a zához lomového kamene předepsané frakce včetně mimostaveništní a vnitrostaveništní dopravy
není-li v zadávací dokumentaci uvedeno jinak, jedná se o nakupovaný materiál</t>
  </si>
  <si>
    <t>465512</t>
  </si>
  <si>
    <t>DLAŽBY Z LOMOVÉHO KAMENE NA MC
zpevnění z lom. kam. tl. 200 mm, beton C25/30 tl. min.150 mm vč. spárování</t>
  </si>
  <si>
    <t>koryto ve vtoku:2,0*0,35*2,2=1,540 [A]
koryto ve výtoku:4,4*0,35*2,0=3,080 [B]
koryto pod tubosiderem: 2,8*0,35*17,7=17,346 [C]
A+B+C=21,966 [D]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</si>
  <si>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</si>
  <si>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</si>
  <si>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
Příčné prahy 400/800 mm na vtoku a výtoku.</t>
  </si>
  <si>
    <t>na vtoku:0,4*0,8*1,0=0,320 [A]
na výtoku:0,4*0,8*1,7=0,544 [B]
A+B=0,864 [C]</t>
  </si>
  <si>
    <t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</si>
  <si>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Komunikace</t>
  </si>
  <si>
    <t>56113</t>
  </si>
  <si>
    <t>PODKLADNÍ BETON TL. DO 150MM
Podkladní beton tl. 150 mm pod revizní schodiště.</t>
  </si>
  <si>
    <t>5,2*0,75+1,6*0,75=5,100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</si>
  <si>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</si>
  <si>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56333</t>
  </si>
  <si>
    <t>VOZOVKOVÉ VRSTVY ZE ŠTĚRKODRTI TL. DO 150MM
1. vrstva ŠDA fr. 0/32 tl. 150 mm</t>
  </si>
  <si>
    <t>6,7*32,5=217,750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</si>
  <si>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</si>
  <si>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</si>
  <si>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
2. vrstva ŠDA fr. 0/63 tl. 200 mm</t>
  </si>
  <si>
    <t>7,1*31,5=223,650 [A]</t>
  </si>
  <si>
    <t>56963</t>
  </si>
  <si>
    <t>ZPEVNĚNÍ KRAJNIC Z RECYKLOVANÉHO MATERIÁLU TL DO 150MM
Nové krajnice tl. 150 mm.</t>
  </si>
  <si>
    <t>levá krajnice:1,25*34,0=42,500 [A]
pravá krajnice:1,25*37,0=46,250 [B]
A+B=88,750 [C]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</si>
  <si>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</si>
  <si>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572121</t>
  </si>
  <si>
    <t>INFILTRAČNÍ POSTŘIK ASFALTOVÝ DO 1,0KG/M2
Na 2. vrstvě štěrkodrti, 0.8 kg/m2 .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</si>
  <si>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</si>
  <si>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</si>
  <si>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
Pod ložní vrstvou, 0.3 kg/m2 .</t>
  </si>
  <si>
    <t>6,3*33,5=211,050 [A]</t>
  </si>
  <si>
    <t>SPOJOVACÍ POSTŘIK Z EMULZE DO 0,5KG/M2
Pod obrusnou vrstvou, 0.3 kg/m2 .</t>
  </si>
  <si>
    <t>5,9*34,5=203,550 [A]</t>
  </si>
  <si>
    <t>574A34</t>
  </si>
  <si>
    <t>ASFALTOVÝ BETON PRO OBRUSNÉ VRSTVY ACO 11+, 11S TL. 40MM
Obrusná vrstva z ACO 11+.</t>
  </si>
  <si>
    <t>V celém úseku:5,5*35,5=195,250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</si>
  <si>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</si>
  <si>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</si>
  <si>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
Ložná vrstva z ACL 16+</t>
  </si>
  <si>
    <t>V celém úseku:5,9*34,5=203,550 [A]</t>
  </si>
  <si>
    <t>574E46</t>
  </si>
  <si>
    <t>ASFALTOVÝ BETON PRO PODKLADNÍ VRSTVY ACP 16+, 16S TL. 50MM
Podkladní vrstva z ACP 16+</t>
  </si>
  <si>
    <t>V celém úseku:6,3*33,5=211,050 [A]</t>
  </si>
  <si>
    <t>Ostatní konstrukce a práce</t>
  </si>
  <si>
    <t>9111C1</t>
  </si>
  <si>
    <t>ZÁBRADLÍ SILNIČNÍ LANKOVÉ - DODÁVKA A MONTÁŽ
Lanková zábrana proti pádu kolem vtokového a výtokového čela. Viz přehledné výkresy v 201_03_PUD, 05_PRR a 06_POH.</t>
  </si>
  <si>
    <t>vtokové čelo:8,0=8,000 [A]
výtokové čelo:8,0=8,000 [B]
A+B=16,000 [C]</t>
  </si>
  <si>
    <t>položka zahrnuje:
- dodání zábradlí bez ohledu na materiál sloupků (ocel, kompozit) včetně předepsané povrchové úpravy
- osazení sloupků zaberaněním nebo osazením do betonových bloků bez ohledu na jejich materiál (včetně betonových bloků a nutných zemních prací)
- případné bednění ( trubku) betonové patky v gabionové zdi</t>
  </si>
  <si>
    <t>9113B1</t>
  </si>
  <si>
    <t>SVODIDLO OCEL SILNIČ JEDNOSTR, ÚROVEŇ ZADRŽ H1 -DODÁVKA A MONTÁŽ
Nové silniční svodidlo úrovně H1. Tloušťka pásnice 4 mm.</t>
  </si>
  <si>
    <t>levé svodidlo:22,0=22,000 [A]
pravé svodidlo:33,0=33,000 [B]
A+B=55,000 [C]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</si>
  <si>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</si>
  <si>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</si>
  <si>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
Slouky na začátku na na konci úpravy. Flexibilní F4.</t>
  </si>
  <si>
    <t>položka zahrnuje:
- dodání a osazení sloupku včetně nutných zemních prací
- vnitrostaveništní a mimostaveništní doprava
- odrazky plastové nebo z retroreflexní fólie</t>
  </si>
  <si>
    <t>91267</t>
  </si>
  <si>
    <t>ODRAZKY NA SVODIDLA
Modré odrazky do svodidel na začátku a na konci mostu.</t>
  </si>
  <si>
    <t>- kompletní dodávka se všemi pomocnými a doplňujícími pracemi a součástmi</t>
  </si>
  <si>
    <t>91355</t>
  </si>
  <si>
    <t>EVIDENČNÍ ČÍSLO MOSTU
Včetně sloupku.</t>
  </si>
  <si>
    <t>položka zahrnuje štítek s evidenčním číslem mostu, sloupek dopravní značky včetně osazení a nutných zemních prací a zabetonování</t>
  </si>
  <si>
    <t>914133</t>
  </si>
  <si>
    <t>DOPRAVNÍ ZNAČKY ZÁKLADNÍ VELIKOSTI OCELOVÉ FÓLIE TŘ 2 - DEMONTÁŽ
Demontáž stávajícíh značek IZ4A - Obec a Konec obce, uložení na mezideponii a jejich opětovná montáž.</t>
  </si>
  <si>
    <t>Položka zahrnuje odstranění, demontáž a odklizení materiálu s odvozem na předepsané místo</t>
  </si>
  <si>
    <t>917223</t>
  </si>
  <si>
    <t>SILNIČNÍ A CHODNÍKOVÉ OBRUBY Z BETONOVÝCH OBRUBNÍKŮ ŠÍŘ 100MM
chodníkové obruby 100/200 mm podél nového revizního schodiště.</t>
  </si>
  <si>
    <t>1,7+0,75+6,0*2=14,450 [A]</t>
  </si>
  <si>
    <t>Položka zahrnuje:
dodání a pokládku betonových obrubníků o rozměrech předepsaných zadávací dokumentací
betonové lože i boční betonovou opěrku.</t>
  </si>
  <si>
    <t>919112</t>
  </si>
  <si>
    <t>ŘEZÁNÍ ASFALTOVÉHO KRYTU VOZOVEK TL DO 100MM
Napojení na stávající stav.</t>
  </si>
  <si>
    <t>před mostem:4,5=4,500 [A]
za mostem:5,23=5,230 [B]
A+B=9,730 [C]</t>
  </si>
  <si>
    <t>položka zahrnuje řezání vozovkové vrstvy v předepsané tloušťce, včetně spotřeby vody</t>
  </si>
  <si>
    <t>931327</t>
  </si>
  <si>
    <t>TĚSNĚNÍ DILATAČ SPAR ASF ZÁLIVKOU MODIFIK PRŮŘ DO 1000MM2
Napojení na stávající stav.</t>
  </si>
  <si>
    <t xml:space="preserve">před mostem:4,5=4,500 [A]
za mostem:5,23=5,230 [B]
A+B=9,730 [C]
</t>
  </si>
  <si>
    <t>položka zahrnuje dodávku a osazení předepsaného materiálu, očištění ploch spáry před úpravou, očištění okolí spáry po úpravě
nezahrnuje těsnící profil</t>
  </si>
  <si>
    <t>96613</t>
  </si>
  <si>
    <t>BOURÁNÍ KONSTRUKCÍ Z KAMENE NA MC
Demolice stávajícího propustku. Plocha odečtena graficky Včetně odvozu na meziskládku. Využití pro hutněný podsyp tubosideru.</t>
  </si>
  <si>
    <t>Stávající most:10,0*4,5=45,000 [A]
Čela stávajícího mostu:2*0,6*3,5*4,5=18,900 [B]
Křídla stávajícího mostu:2*0,5*2,0*5,0+2*0,5*2,0*2,0=14,000 [C]
A+B+C=77,900 [D]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</si>
  <si>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</si>
  <si>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</t>
  </si>
  <si>
    <t>BOURÁNÍ KONSTRUKCÍ Z PROSTÉHO BETONU</t>
  </si>
  <si>
    <t>Odstranění betonového propustku pod klenbou:9,8*0,121=1,186 [A]
Patníky:15*0,3*0,3*1,0=1,350 [B]
A+B=2,536 [C]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</si>
</sst>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##\ ###\ ###\ ##0.00"/>
    <numFmt numFmtId="165" formatCode="###\ ###\ ###\ ##0.000"/>
  </numFmts>
  <fonts count="5" x14ac:knownFonts="1">
    <font>
      <sz val="10"/>
      <name val="Arial"/>
    </font>
    <font>
      <b/>
      <sz val="11"/>
      <name val="Arial"/>
    </font>
    <font>
      <sz val="11"/>
      <name val="Arial"/>
    </font>
    <font>
      <b/>
      <sz val="10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15">
    <xf numFmtId="0" fontId="0" fillId="0" borderId="0" xfId="0"/>
    <xf numFmtId="0" fontId="2" fillId="0" borderId="1" xfId="6" applyNumberFormat="1" applyFont="1" applyFill="1" applyBorder="1" applyAlignment="1" applyProtection="1">
      <alignment horizontal="center" wrapText="1"/>
    </xf>
    <xf numFmtId="0" fontId="1" fillId="0" borderId="0" xfId="6" applyNumberFormat="1" applyFont="1" applyFill="1" applyBorder="1" applyAlignment="1" applyProtection="1">
      <alignment horizontal="center"/>
    </xf>
    <xf numFmtId="164" fontId="1" fillId="2" borderId="0" xfId="6" applyNumberFormat="1" applyFont="1" applyFill="1" applyBorder="1" applyAlignment="1" applyProtection="1"/>
    <xf numFmtId="0" fontId="1" fillId="2" borderId="0" xfId="6" applyNumberFormat="1" applyFont="1" applyFill="1" applyBorder="1" applyAlignment="1" applyProtection="1">
      <alignment horizontal="right"/>
    </xf>
    <xf numFmtId="0" fontId="2" fillId="0" borderId="1" xfId="6" applyNumberFormat="1" applyFont="1" applyFill="1" applyBorder="1" applyAlignment="1" applyProtection="1">
      <alignment horizontal="center" wrapText="1"/>
    </xf>
    <xf numFmtId="0" fontId="1" fillId="0" borderId="0" xfId="6" applyNumberFormat="1" applyFont="1" applyFill="1" applyBorder="1" applyAlignment="1" applyProtection="1"/>
    <xf numFmtId="0" fontId="0" fillId="0" borderId="1" xfId="6" applyNumberFormat="1" applyFont="1" applyFill="1" applyBorder="1" applyAlignment="1" applyProtection="1">
      <alignment wrapText="1"/>
    </xf>
    <xf numFmtId="0" fontId="3" fillId="0" borderId="0" xfId="6" applyNumberFormat="1" applyFont="1" applyFill="1" applyBorder="1" applyAlignment="1" applyProtection="1"/>
    <xf numFmtId="165" fontId="0" fillId="0" borderId="1" xfId="6" applyNumberFormat="1" applyFont="1" applyFill="1" applyBorder="1" applyAlignment="1" applyProtection="1"/>
    <xf numFmtId="0" fontId="3" fillId="0" borderId="2" xfId="6" applyNumberFormat="1" applyFont="1" applyFill="1" applyBorder="1" applyAlignment="1" applyProtection="1"/>
    <xf numFmtId="164" fontId="0" fillId="0" borderId="1" xfId="6" applyNumberFormat="1" applyFont="1" applyFill="1" applyBorder="1" applyAlignment="1" applyProtection="1"/>
    <xf numFmtId="164" fontId="0" fillId="0" borderId="1" xfId="6" applyNumberFormat="1" applyFont="1" applyBorder="1" applyProtection="1">
      <protection locked="0"/>
    </xf>
    <xf numFmtId="0" fontId="0" fillId="0" borderId="0" xfId="6" applyNumberFormat="1" applyFont="1" applyFill="1" applyBorder="1" applyAlignment="1" applyProtection="1">
      <alignment wrapText="1" shrinkToFit="1"/>
    </xf>
    <xf numFmtId="164" fontId="3" fillId="2" borderId="0" xfId="6" applyNumberFormat="1" applyFont="1" applyFill="1" applyBorder="1" applyAlignment="1" applyProtection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tabSelected="1"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20.7109375" customWidth="1"/>
    <col min="2" max="2" width="60.7109375" customWidth="1"/>
    <col min="3" max="5" width="24.7109375" customWidth="1"/>
  </cols>
  <sheetData>
    <row r="1" spans="1:8" ht="12.75" customHeight="1" x14ac:dyDescent="0.25">
      <c r="A1" s="6" t="s">
        <v>13</v>
      </c>
      <c r="B1" t="s">
        <v>14</v>
      </c>
    </row>
    <row r="3" spans="1:8" ht="12.75" customHeight="1" x14ac:dyDescent="0.25">
      <c r="B3" s="2" t="s">
        <v>0</v>
      </c>
    </row>
    <row r="5" spans="1:8" ht="12.75" customHeight="1" x14ac:dyDescent="0.25">
      <c r="B5" s="3" t="s">
        <v>1</v>
      </c>
    </row>
    <row r="6" spans="1:8" ht="12.75" customHeight="1" x14ac:dyDescent="0.2">
      <c r="B6" t="s">
        <v>2</v>
      </c>
      <c r="G6" t="s">
        <v>5</v>
      </c>
      <c r="H6">
        <v>0</v>
      </c>
    </row>
    <row r="7" spans="1:8" ht="12.75" customHeight="1" x14ac:dyDescent="0.25">
      <c r="B7" s="4" t="s">
        <v>3</v>
      </c>
      <c r="C7" s="3">
        <f>SUM(C11:C13)</f>
        <v>0</v>
      </c>
      <c r="G7" t="s">
        <v>6</v>
      </c>
      <c r="H7">
        <v>15</v>
      </c>
    </row>
    <row r="8" spans="1:8" ht="12.75" customHeight="1" x14ac:dyDescent="0.25">
      <c r="B8" s="4" t="s">
        <v>4</v>
      </c>
      <c r="C8" s="3">
        <f>SUM(E11:E13)</f>
        <v>0</v>
      </c>
      <c r="G8" t="s">
        <v>7</v>
      </c>
      <c r="H8">
        <v>21</v>
      </c>
    </row>
    <row r="10" spans="1:8" ht="12.75" customHeight="1" x14ac:dyDescent="0.2">
      <c r="A10" s="5" t="s">
        <v>8</v>
      </c>
      <c r="B10" s="5" t="s">
        <v>9</v>
      </c>
      <c r="C10" s="5" t="s">
        <v>10</v>
      </c>
      <c r="D10" s="5" t="s">
        <v>11</v>
      </c>
      <c r="E10" s="5" t="s">
        <v>12</v>
      </c>
    </row>
    <row r="11" spans="1:8" ht="12.75" customHeight="1" x14ac:dyDescent="0.2">
      <c r="A11" s="7" t="s">
        <v>21</v>
      </c>
      <c r="B11" s="7" t="s">
        <v>22</v>
      </c>
      <c r="C11" s="11">
        <f>'02'!I49</f>
        <v>0</v>
      </c>
      <c r="D11" s="11">
        <f>'02'!P49</f>
        <v>0</v>
      </c>
      <c r="E11" s="11">
        <f>C11+D11</f>
        <v>0</v>
      </c>
    </row>
    <row r="12" spans="1:8" ht="12.75" customHeight="1" x14ac:dyDescent="0.2">
      <c r="A12" s="7" t="s">
        <v>90</v>
      </c>
      <c r="B12" s="7" t="s">
        <v>91</v>
      </c>
      <c r="C12" s="11">
        <f>'SO182'!I27</f>
        <v>0</v>
      </c>
      <c r="D12" s="11">
        <f>'SO182'!P27</f>
        <v>0</v>
      </c>
      <c r="E12" s="11">
        <f>C12+D12</f>
        <v>0</v>
      </c>
    </row>
    <row r="13" spans="1:8" ht="12.75" customHeight="1" x14ac:dyDescent="0.2">
      <c r="A13" s="7" t="s">
        <v>96</v>
      </c>
      <c r="B13" s="7" t="s">
        <v>97</v>
      </c>
      <c r="C13" s="11">
        <f>'SO201'!I219</f>
        <v>0</v>
      </c>
      <c r="D13" s="11">
        <f>'SO201'!P219</f>
        <v>0</v>
      </c>
      <c r="E13" s="11">
        <f>C13+D13</f>
        <v>0</v>
      </c>
    </row>
  </sheetData>
  <sheetProtection formatColumns="0"/>
  <hyperlinks>
    <hyperlink ref="A11" location="#'02'!A1" tooltip="Odkaz na stranku objektu [02]" display="02"/>
    <hyperlink ref="A12" location="#'SO182'!A1" tooltip="Odkaz na stranku objektu [SO182]" display="SO182"/>
    <hyperlink ref="A13" location="#'SO201'!A1" tooltip="Odkaz na stranku objektu [SO201]" display="SO201"/>
  </hyperlinks>
  <pageMargins left="0.75" right="0.75" top="1" bottom="1" header="0.5" footer="0.5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6" t="s">
        <v>13</v>
      </c>
      <c r="C1" t="s">
        <v>14</v>
      </c>
    </row>
    <row r="2" spans="1:16" ht="12.75" customHeight="1" x14ac:dyDescent="0.25">
      <c r="C2" s="2" t="s">
        <v>15</v>
      </c>
    </row>
    <row r="4" spans="1:16" ht="12.75" customHeight="1" x14ac:dyDescent="0.25">
      <c r="A4" t="s">
        <v>16</v>
      </c>
      <c r="C4" s="6" t="s">
        <v>19</v>
      </c>
      <c r="D4" s="6"/>
      <c r="E4" s="6" t="s">
        <v>20</v>
      </c>
    </row>
    <row r="5" spans="1:16" ht="12.75" customHeight="1" x14ac:dyDescent="0.25">
      <c r="A5" t="s">
        <v>17</v>
      </c>
      <c r="C5" s="6" t="s">
        <v>21</v>
      </c>
      <c r="D5" s="6"/>
      <c r="E5" s="6" t="s">
        <v>22</v>
      </c>
    </row>
    <row r="6" spans="1:16" ht="12.75" customHeight="1" x14ac:dyDescent="0.25">
      <c r="A6" t="s">
        <v>18</v>
      </c>
      <c r="C6" s="6" t="s">
        <v>21</v>
      </c>
      <c r="D6" s="6"/>
      <c r="E6" s="6" t="s">
        <v>22</v>
      </c>
    </row>
    <row r="7" spans="1:16" ht="12.75" customHeight="1" x14ac:dyDescent="0.25">
      <c r="A7" t="s">
        <v>23</v>
      </c>
      <c r="C7" s="6"/>
      <c r="D7" s="6"/>
      <c r="E7" s="6"/>
    </row>
    <row r="8" spans="1:16" ht="12.75" customHeight="1" x14ac:dyDescent="0.2">
      <c r="A8" s="1" t="s">
        <v>24</v>
      </c>
      <c r="B8" s="1" t="s">
        <v>26</v>
      </c>
      <c r="C8" s="1" t="s">
        <v>27</v>
      </c>
      <c r="D8" s="1" t="s">
        <v>28</v>
      </c>
      <c r="E8" s="1" t="s">
        <v>29</v>
      </c>
      <c r="F8" s="1" t="s">
        <v>30</v>
      </c>
      <c r="G8" s="1" t="s">
        <v>31</v>
      </c>
      <c r="H8" s="1" t="s">
        <v>32</v>
      </c>
      <c r="I8" s="1"/>
      <c r="O8" t="s">
        <v>35</v>
      </c>
      <c r="P8" t="s">
        <v>11</v>
      </c>
    </row>
    <row r="9" spans="1:16" ht="14.25" x14ac:dyDescent="0.2">
      <c r="A9" s="1"/>
      <c r="B9" s="1"/>
      <c r="C9" s="1"/>
      <c r="D9" s="1"/>
      <c r="E9" s="1"/>
      <c r="F9" s="1"/>
      <c r="G9" s="1"/>
      <c r="H9" s="5" t="s">
        <v>33</v>
      </c>
      <c r="I9" s="5" t="s">
        <v>34</v>
      </c>
      <c r="O9" t="s">
        <v>11</v>
      </c>
    </row>
    <row r="10" spans="1:16" ht="14.25" x14ac:dyDescent="0.2">
      <c r="A10" s="5" t="s">
        <v>25</v>
      </c>
      <c r="B10" s="5" t="s">
        <v>36</v>
      </c>
      <c r="C10" s="5" t="s">
        <v>37</v>
      </c>
      <c r="D10" s="5" t="s">
        <v>38</v>
      </c>
      <c r="E10" s="5" t="s">
        <v>39</v>
      </c>
      <c r="F10" s="5" t="s">
        <v>40</v>
      </c>
      <c r="G10" s="5" t="s">
        <v>41</v>
      </c>
      <c r="H10" s="5" t="s">
        <v>42</v>
      </c>
      <c r="I10" s="5" t="s">
        <v>43</v>
      </c>
    </row>
    <row r="11" spans="1:16" ht="12.75" customHeight="1" x14ac:dyDescent="0.2">
      <c r="A11" s="8"/>
      <c r="B11" s="8"/>
      <c r="C11" s="8" t="s">
        <v>44</v>
      </c>
      <c r="D11" s="8"/>
      <c r="E11" s="8" t="s">
        <v>22</v>
      </c>
      <c r="F11" s="8"/>
      <c r="G11" s="10"/>
      <c r="H11" s="8"/>
      <c r="I11" s="10"/>
    </row>
    <row r="12" spans="1:16" ht="51" x14ac:dyDescent="0.2">
      <c r="A12" s="7">
        <v>1</v>
      </c>
      <c r="B12" s="7" t="s">
        <v>45</v>
      </c>
      <c r="C12" s="7" t="s">
        <v>46</v>
      </c>
      <c r="D12" s="7" t="s">
        <v>47</v>
      </c>
      <c r="E12" s="7" t="s">
        <v>48</v>
      </c>
      <c r="F12" s="7" t="s">
        <v>49</v>
      </c>
      <c r="G12" s="9">
        <v>1</v>
      </c>
      <c r="H12" s="12"/>
      <c r="I12" s="11">
        <f>ROUND((H12*G12),2)</f>
        <v>0</v>
      </c>
      <c r="O12">
        <f>rekapitulace!H8</f>
        <v>21</v>
      </c>
      <c r="P12">
        <f>O12/100*I12</f>
        <v>0</v>
      </c>
    </row>
    <row r="13" spans="1:16" x14ac:dyDescent="0.2">
      <c r="E13" s="13" t="s">
        <v>50</v>
      </c>
    </row>
    <row r="14" spans="1:16" ht="51" x14ac:dyDescent="0.2">
      <c r="A14" s="7">
        <v>2</v>
      </c>
      <c r="B14" s="7" t="s">
        <v>45</v>
      </c>
      <c r="C14" s="7" t="s">
        <v>51</v>
      </c>
      <c r="D14" s="7" t="s">
        <v>47</v>
      </c>
      <c r="E14" s="7" t="s">
        <v>52</v>
      </c>
      <c r="F14" s="7" t="s">
        <v>49</v>
      </c>
      <c r="G14" s="9">
        <v>1</v>
      </c>
      <c r="H14" s="12"/>
      <c r="I14" s="11">
        <f>ROUND((H14*G14),2)</f>
        <v>0</v>
      </c>
      <c r="O14">
        <f>rekapitulace!H8</f>
        <v>21</v>
      </c>
      <c r="P14">
        <f>O14/100*I14</f>
        <v>0</v>
      </c>
    </row>
    <row r="15" spans="1:16" x14ac:dyDescent="0.2">
      <c r="E15" s="13" t="s">
        <v>53</v>
      </c>
    </row>
    <row r="16" spans="1:16" ht="25.5" x14ac:dyDescent="0.2">
      <c r="A16" s="7">
        <v>3</v>
      </c>
      <c r="B16" s="7" t="s">
        <v>45</v>
      </c>
      <c r="C16" s="7" t="s">
        <v>54</v>
      </c>
      <c r="D16" s="7" t="s">
        <v>55</v>
      </c>
      <c r="E16" s="7" t="s">
        <v>56</v>
      </c>
      <c r="F16" s="7" t="s">
        <v>49</v>
      </c>
      <c r="G16" s="9">
        <v>1</v>
      </c>
      <c r="H16" s="12"/>
      <c r="I16" s="11">
        <f>ROUND((H16*G16),2)</f>
        <v>0</v>
      </c>
      <c r="O16">
        <f>rekapitulace!H8</f>
        <v>21</v>
      </c>
      <c r="P16">
        <f>O16/100*I16</f>
        <v>0</v>
      </c>
    </row>
    <row r="17" spans="1:16" ht="38.25" x14ac:dyDescent="0.2">
      <c r="E17" s="13" t="s">
        <v>57</v>
      </c>
    </row>
    <row r="18" spans="1:16" ht="63.75" x14ac:dyDescent="0.2">
      <c r="A18" s="7">
        <v>4</v>
      </c>
      <c r="B18" s="7" t="s">
        <v>45</v>
      </c>
      <c r="C18" s="7" t="s">
        <v>54</v>
      </c>
      <c r="D18" s="7" t="s">
        <v>58</v>
      </c>
      <c r="E18" s="7" t="s">
        <v>59</v>
      </c>
      <c r="F18" s="7" t="s">
        <v>49</v>
      </c>
      <c r="G18" s="9">
        <v>1</v>
      </c>
      <c r="H18" s="12"/>
      <c r="I18" s="11">
        <f>ROUND((H18*G18),2)</f>
        <v>0</v>
      </c>
      <c r="O18">
        <f>rekapitulace!H8</f>
        <v>21</v>
      </c>
      <c r="P18">
        <f>O18/100*I18</f>
        <v>0</v>
      </c>
    </row>
    <row r="19" spans="1:16" ht="38.25" x14ac:dyDescent="0.2">
      <c r="E19" s="13" t="s">
        <v>57</v>
      </c>
    </row>
    <row r="20" spans="1:16" ht="38.25" x14ac:dyDescent="0.2">
      <c r="A20" s="7">
        <v>5</v>
      </c>
      <c r="B20" s="7" t="s">
        <v>45</v>
      </c>
      <c r="C20" s="7" t="s">
        <v>60</v>
      </c>
      <c r="D20" s="7" t="s">
        <v>55</v>
      </c>
      <c r="E20" s="7" t="s">
        <v>61</v>
      </c>
      <c r="F20" s="7" t="s">
        <v>49</v>
      </c>
      <c r="G20" s="9">
        <v>2</v>
      </c>
      <c r="H20" s="12"/>
      <c r="I20" s="11">
        <f>ROUND((H20*G20),2)</f>
        <v>0</v>
      </c>
      <c r="O20">
        <f>rekapitulace!H8</f>
        <v>21</v>
      </c>
      <c r="P20">
        <f>O20/100*I20</f>
        <v>0</v>
      </c>
    </row>
    <row r="21" spans="1:16" x14ac:dyDescent="0.2">
      <c r="E21" s="13" t="s">
        <v>53</v>
      </c>
    </row>
    <row r="22" spans="1:16" ht="25.5" x14ac:dyDescent="0.2">
      <c r="A22" s="7">
        <v>6</v>
      </c>
      <c r="B22" s="7" t="s">
        <v>45</v>
      </c>
      <c r="C22" s="7" t="s">
        <v>60</v>
      </c>
      <c r="D22" s="7" t="s">
        <v>58</v>
      </c>
      <c r="E22" s="7" t="s">
        <v>62</v>
      </c>
      <c r="F22" s="7" t="s">
        <v>49</v>
      </c>
      <c r="G22" s="9">
        <v>1</v>
      </c>
      <c r="H22" s="12"/>
      <c r="I22" s="11">
        <f>ROUND((H22*G22),2)</f>
        <v>0</v>
      </c>
      <c r="O22">
        <f>rekapitulace!H8</f>
        <v>21</v>
      </c>
      <c r="P22">
        <f>O22/100*I22</f>
        <v>0</v>
      </c>
    </row>
    <row r="23" spans="1:16" x14ac:dyDescent="0.2">
      <c r="E23" s="13" t="s">
        <v>53</v>
      </c>
    </row>
    <row r="24" spans="1:16" ht="25.5" x14ac:dyDescent="0.2">
      <c r="A24" s="7">
        <v>7</v>
      </c>
      <c r="B24" s="7" t="s">
        <v>45</v>
      </c>
      <c r="C24" s="7" t="s">
        <v>63</v>
      </c>
      <c r="D24" s="7" t="s">
        <v>47</v>
      </c>
      <c r="E24" s="7" t="s">
        <v>64</v>
      </c>
      <c r="F24" s="7" t="s">
        <v>49</v>
      </c>
      <c r="G24" s="9">
        <v>1</v>
      </c>
      <c r="H24" s="12"/>
      <c r="I24" s="11">
        <f>ROUND((H24*G24),2)</f>
        <v>0</v>
      </c>
      <c r="O24">
        <f>rekapitulace!H8</f>
        <v>21</v>
      </c>
      <c r="P24">
        <f>O24/100*I24</f>
        <v>0</v>
      </c>
    </row>
    <row r="25" spans="1:16" x14ac:dyDescent="0.2">
      <c r="E25" s="13" t="s">
        <v>53</v>
      </c>
    </row>
    <row r="26" spans="1:16" ht="51" x14ac:dyDescent="0.2">
      <c r="A26" s="7">
        <v>8</v>
      </c>
      <c r="B26" s="7" t="s">
        <v>45</v>
      </c>
      <c r="C26" s="7" t="s">
        <v>65</v>
      </c>
      <c r="D26" s="7" t="s">
        <v>47</v>
      </c>
      <c r="E26" s="7" t="s">
        <v>66</v>
      </c>
      <c r="F26" s="7" t="s">
        <v>67</v>
      </c>
      <c r="G26" s="9">
        <v>1</v>
      </c>
      <c r="H26" s="12"/>
      <c r="I26" s="11">
        <f>ROUND((H26*G26),2)</f>
        <v>0</v>
      </c>
      <c r="O26">
        <f>rekapitulace!H8</f>
        <v>21</v>
      </c>
      <c r="P26">
        <f>O26/100*I26</f>
        <v>0</v>
      </c>
    </row>
    <row r="27" spans="1:16" ht="76.5" x14ac:dyDescent="0.2">
      <c r="E27" s="13" t="s">
        <v>68</v>
      </c>
    </row>
    <row r="28" spans="1:16" ht="25.5" x14ac:dyDescent="0.2">
      <c r="A28" s="7">
        <v>9</v>
      </c>
      <c r="B28" s="7" t="s">
        <v>45</v>
      </c>
      <c r="C28" s="7" t="s">
        <v>69</v>
      </c>
      <c r="D28" s="7" t="s">
        <v>47</v>
      </c>
      <c r="E28" s="7" t="s">
        <v>70</v>
      </c>
      <c r="F28" s="7" t="s">
        <v>49</v>
      </c>
      <c r="G28" s="9">
        <v>1</v>
      </c>
      <c r="H28" s="12"/>
      <c r="I28" s="11">
        <f>ROUND((H28*G28),2)</f>
        <v>0</v>
      </c>
      <c r="O28">
        <f>rekapitulace!H8</f>
        <v>21</v>
      </c>
      <c r="P28">
        <f>O28/100*I28</f>
        <v>0</v>
      </c>
    </row>
    <row r="29" spans="1:16" x14ac:dyDescent="0.2">
      <c r="E29" s="13" t="s">
        <v>53</v>
      </c>
    </row>
    <row r="30" spans="1:16" ht="25.5" x14ac:dyDescent="0.2">
      <c r="A30" s="7">
        <v>10</v>
      </c>
      <c r="B30" s="7" t="s">
        <v>45</v>
      </c>
      <c r="C30" s="7" t="s">
        <v>71</v>
      </c>
      <c r="D30" s="7" t="s">
        <v>47</v>
      </c>
      <c r="E30" s="7" t="s">
        <v>72</v>
      </c>
      <c r="F30" s="7" t="s">
        <v>73</v>
      </c>
      <c r="G30" s="9">
        <v>1</v>
      </c>
      <c r="H30" s="12"/>
      <c r="I30" s="11">
        <f>ROUND((H30*G30),2)</f>
        <v>0</v>
      </c>
      <c r="O30">
        <f>rekapitulace!H8</f>
        <v>21</v>
      </c>
      <c r="P30">
        <f>O30/100*I30</f>
        <v>0</v>
      </c>
    </row>
    <row r="31" spans="1:16" x14ac:dyDescent="0.2">
      <c r="E31" s="13" t="s">
        <v>53</v>
      </c>
    </row>
    <row r="32" spans="1:16" ht="25.5" x14ac:dyDescent="0.2">
      <c r="A32" s="7">
        <v>11</v>
      </c>
      <c r="B32" s="7" t="s">
        <v>45</v>
      </c>
      <c r="C32" s="7" t="s">
        <v>74</v>
      </c>
      <c r="D32" s="7" t="s">
        <v>47</v>
      </c>
      <c r="E32" s="7" t="s">
        <v>75</v>
      </c>
      <c r="F32" s="7" t="s">
        <v>73</v>
      </c>
      <c r="G32" s="9">
        <v>1</v>
      </c>
      <c r="H32" s="12"/>
      <c r="I32" s="11">
        <f>ROUND((H32*G32),2)</f>
        <v>0</v>
      </c>
      <c r="O32">
        <f>rekapitulace!H8</f>
        <v>21</v>
      </c>
      <c r="P32">
        <f>O32/100*I32</f>
        <v>0</v>
      </c>
    </row>
    <row r="33" spans="1:16" ht="51" x14ac:dyDescent="0.2">
      <c r="E33" s="13" t="s">
        <v>76</v>
      </c>
    </row>
    <row r="34" spans="1:16" ht="25.5" x14ac:dyDescent="0.2">
      <c r="A34" s="7">
        <v>12</v>
      </c>
      <c r="B34" s="7" t="s">
        <v>45</v>
      </c>
      <c r="C34" s="7" t="s">
        <v>77</v>
      </c>
      <c r="D34" s="7" t="s">
        <v>47</v>
      </c>
      <c r="E34" s="7" t="s">
        <v>78</v>
      </c>
      <c r="F34" s="7" t="s">
        <v>49</v>
      </c>
      <c r="G34" s="9">
        <v>1</v>
      </c>
      <c r="H34" s="12"/>
      <c r="I34" s="11">
        <f>ROUND((H34*G34),2)</f>
        <v>0</v>
      </c>
      <c r="O34">
        <f>rekapitulace!H8</f>
        <v>21</v>
      </c>
      <c r="P34">
        <f>O34/100*I34</f>
        <v>0</v>
      </c>
    </row>
    <row r="35" spans="1:16" x14ac:dyDescent="0.2">
      <c r="E35" s="13" t="s">
        <v>79</v>
      </c>
    </row>
    <row r="36" spans="1:16" ht="25.5" x14ac:dyDescent="0.2">
      <c r="A36" s="7">
        <v>13</v>
      </c>
      <c r="B36" s="7" t="s">
        <v>45</v>
      </c>
      <c r="C36" s="7" t="s">
        <v>80</v>
      </c>
      <c r="D36" s="7" t="s">
        <v>47</v>
      </c>
      <c r="E36" s="7" t="s">
        <v>81</v>
      </c>
      <c r="F36" s="7" t="s">
        <v>49</v>
      </c>
      <c r="G36" s="9">
        <v>1</v>
      </c>
      <c r="H36" s="12"/>
      <c r="I36" s="11">
        <f>ROUND((H36*G36),2)</f>
        <v>0</v>
      </c>
      <c r="O36">
        <f>rekapitulace!H8</f>
        <v>21</v>
      </c>
      <c r="P36">
        <f>O36/100*I36</f>
        <v>0</v>
      </c>
    </row>
    <row r="37" spans="1:16" ht="25.5" x14ac:dyDescent="0.2">
      <c r="E37" s="13" t="s">
        <v>82</v>
      </c>
    </row>
    <row r="38" spans="1:16" ht="12.75" customHeight="1" x14ac:dyDescent="0.2">
      <c r="A38" s="14"/>
      <c r="B38" s="14"/>
      <c r="C38" s="14" t="s">
        <v>44</v>
      </c>
      <c r="D38" s="14"/>
      <c r="E38" s="14" t="s">
        <v>22</v>
      </c>
      <c r="F38" s="14"/>
      <c r="G38" s="14"/>
      <c r="H38" s="14"/>
      <c r="I38" s="14">
        <f>SUM(I12:I37)</f>
        <v>0</v>
      </c>
      <c r="P38">
        <f>ROUND(SUM(P12:P37),2)</f>
        <v>0</v>
      </c>
    </row>
    <row r="40" spans="1:16" ht="12.75" customHeight="1" x14ac:dyDescent="0.2">
      <c r="A40" s="14"/>
      <c r="B40" s="14"/>
      <c r="C40" s="14"/>
      <c r="D40" s="14"/>
      <c r="E40" s="14" t="s">
        <v>83</v>
      </c>
      <c r="F40" s="14"/>
      <c r="G40" s="14"/>
      <c r="H40" s="14"/>
      <c r="I40" s="14">
        <f>+I38</f>
        <v>0</v>
      </c>
      <c r="P40">
        <f>+P38</f>
        <v>0</v>
      </c>
    </row>
    <row r="42" spans="1:16" ht="12.75" customHeight="1" x14ac:dyDescent="0.2">
      <c r="A42" s="8" t="s">
        <v>84</v>
      </c>
      <c r="B42" s="8"/>
      <c r="C42" s="8"/>
      <c r="D42" s="8"/>
      <c r="E42" s="8"/>
      <c r="F42" s="8"/>
      <c r="G42" s="8"/>
      <c r="H42" s="8"/>
      <c r="I42" s="8"/>
    </row>
    <row r="43" spans="1:16" ht="12.75" customHeight="1" x14ac:dyDescent="0.2">
      <c r="A43" s="8"/>
      <c r="B43" s="8"/>
      <c r="C43" s="8"/>
      <c r="D43" s="8"/>
      <c r="E43" s="8" t="s">
        <v>85</v>
      </c>
      <c r="F43" s="8"/>
      <c r="G43" s="8"/>
      <c r="H43" s="8"/>
      <c r="I43" s="8"/>
    </row>
    <row r="44" spans="1:16" ht="12.75" customHeight="1" x14ac:dyDescent="0.2">
      <c r="A44" s="14"/>
      <c r="B44" s="14"/>
      <c r="C44" s="14"/>
      <c r="D44" s="14"/>
      <c r="E44" s="14" t="s">
        <v>86</v>
      </c>
      <c r="F44" s="14"/>
      <c r="G44" s="14"/>
      <c r="H44" s="14"/>
      <c r="I44" s="14">
        <v>0</v>
      </c>
      <c r="P44">
        <v>0</v>
      </c>
    </row>
    <row r="45" spans="1:16" ht="12.75" customHeight="1" x14ac:dyDescent="0.2">
      <c r="A45" s="14"/>
      <c r="B45" s="14"/>
      <c r="C45" s="14"/>
      <c r="D45" s="14"/>
      <c r="E45" s="14" t="s">
        <v>87</v>
      </c>
      <c r="F45" s="14"/>
      <c r="G45" s="14"/>
      <c r="H45" s="14"/>
      <c r="I45" s="14"/>
    </row>
    <row r="46" spans="1:16" ht="12.75" customHeight="1" x14ac:dyDescent="0.2">
      <c r="A46" s="14"/>
      <c r="B46" s="14"/>
      <c r="C46" s="14"/>
      <c r="D46" s="14"/>
      <c r="E46" s="14" t="s">
        <v>88</v>
      </c>
      <c r="F46" s="14"/>
      <c r="G46" s="14"/>
      <c r="H46" s="14"/>
      <c r="I46" s="14">
        <v>0</v>
      </c>
      <c r="P46">
        <v>0</v>
      </c>
    </row>
    <row r="47" spans="1:16" ht="12.75" customHeight="1" x14ac:dyDescent="0.2">
      <c r="A47" s="14"/>
      <c r="B47" s="14"/>
      <c r="C47" s="14"/>
      <c r="D47" s="14"/>
      <c r="E47" s="14" t="s">
        <v>89</v>
      </c>
      <c r="F47" s="14"/>
      <c r="G47" s="14"/>
      <c r="H47" s="14"/>
      <c r="I47" s="14">
        <f>I44+I46</f>
        <v>0</v>
      </c>
      <c r="P47">
        <f>P44+P46</f>
        <v>0</v>
      </c>
    </row>
    <row r="49" spans="1:16" ht="12.75" customHeight="1" x14ac:dyDescent="0.2">
      <c r="A49" s="14"/>
      <c r="B49" s="14"/>
      <c r="C49" s="14"/>
      <c r="D49" s="14"/>
      <c r="E49" s="14" t="s">
        <v>89</v>
      </c>
      <c r="F49" s="14"/>
      <c r="G49" s="14"/>
      <c r="H49" s="14"/>
      <c r="I49" s="14">
        <f>I40+I47</f>
        <v>0</v>
      </c>
      <c r="P49">
        <f>P40+P47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6" t="s">
        <v>13</v>
      </c>
      <c r="C1" t="s">
        <v>14</v>
      </c>
    </row>
    <row r="2" spans="1:16" ht="12.75" customHeight="1" x14ac:dyDescent="0.25">
      <c r="C2" s="2" t="s">
        <v>15</v>
      </c>
    </row>
    <row r="4" spans="1:16" ht="12.75" customHeight="1" x14ac:dyDescent="0.25">
      <c r="A4" t="s">
        <v>16</v>
      </c>
      <c r="C4" s="6" t="s">
        <v>19</v>
      </c>
      <c r="D4" s="6"/>
      <c r="E4" s="6" t="s">
        <v>20</v>
      </c>
    </row>
    <row r="5" spans="1:16" ht="12.75" customHeight="1" x14ac:dyDescent="0.25">
      <c r="A5" t="s">
        <v>17</v>
      </c>
      <c r="C5" s="6" t="s">
        <v>90</v>
      </c>
      <c r="D5" s="6"/>
      <c r="E5" s="6" t="s">
        <v>91</v>
      </c>
    </row>
    <row r="6" spans="1:16" ht="12.75" customHeight="1" x14ac:dyDescent="0.25">
      <c r="A6" t="s">
        <v>18</v>
      </c>
      <c r="C6" s="6" t="s">
        <v>90</v>
      </c>
      <c r="D6" s="6"/>
      <c r="E6" s="6" t="s">
        <v>91</v>
      </c>
    </row>
    <row r="7" spans="1:16" ht="12.75" customHeight="1" x14ac:dyDescent="0.25">
      <c r="A7" t="s">
        <v>23</v>
      </c>
      <c r="C7" s="6"/>
      <c r="D7" s="6"/>
      <c r="E7" s="6"/>
    </row>
    <row r="8" spans="1:16" ht="12.75" customHeight="1" x14ac:dyDescent="0.2">
      <c r="A8" s="1" t="s">
        <v>24</v>
      </c>
      <c r="B8" s="1" t="s">
        <v>26</v>
      </c>
      <c r="C8" s="1" t="s">
        <v>27</v>
      </c>
      <c r="D8" s="1" t="s">
        <v>28</v>
      </c>
      <c r="E8" s="1" t="s">
        <v>29</v>
      </c>
      <c r="F8" s="1" t="s">
        <v>30</v>
      </c>
      <c r="G8" s="1" t="s">
        <v>31</v>
      </c>
      <c r="H8" s="1" t="s">
        <v>32</v>
      </c>
      <c r="I8" s="1"/>
      <c r="O8" t="s">
        <v>35</v>
      </c>
      <c r="P8" t="s">
        <v>11</v>
      </c>
    </row>
    <row r="9" spans="1:16" ht="14.25" x14ac:dyDescent="0.2">
      <c r="A9" s="1"/>
      <c r="B9" s="1"/>
      <c r="C9" s="1"/>
      <c r="D9" s="1"/>
      <c r="E9" s="1"/>
      <c r="F9" s="1"/>
      <c r="G9" s="1"/>
      <c r="H9" s="5" t="s">
        <v>33</v>
      </c>
      <c r="I9" s="5" t="s">
        <v>34</v>
      </c>
      <c r="O9" t="s">
        <v>11</v>
      </c>
    </row>
    <row r="10" spans="1:16" ht="14.25" x14ac:dyDescent="0.2">
      <c r="A10" s="5" t="s">
        <v>25</v>
      </c>
      <c r="B10" s="5" t="s">
        <v>36</v>
      </c>
      <c r="C10" s="5" t="s">
        <v>37</v>
      </c>
      <c r="D10" s="5" t="s">
        <v>38</v>
      </c>
      <c r="E10" s="5" t="s">
        <v>39</v>
      </c>
      <c r="F10" s="5" t="s">
        <v>40</v>
      </c>
      <c r="G10" s="5" t="s">
        <v>41</v>
      </c>
      <c r="H10" s="5" t="s">
        <v>42</v>
      </c>
      <c r="I10" s="5" t="s">
        <v>43</v>
      </c>
    </row>
    <row r="11" spans="1:16" ht="12.75" customHeight="1" x14ac:dyDescent="0.2">
      <c r="A11" s="8"/>
      <c r="B11" s="8"/>
      <c r="C11" s="8" t="s">
        <v>44</v>
      </c>
      <c r="D11" s="8"/>
      <c r="E11" s="8" t="s">
        <v>22</v>
      </c>
      <c r="F11" s="8"/>
      <c r="G11" s="10"/>
      <c r="H11" s="8"/>
      <c r="I11" s="10"/>
    </row>
    <row r="12" spans="1:16" ht="114.75" x14ac:dyDescent="0.2">
      <c r="A12" s="7">
        <v>1</v>
      </c>
      <c r="B12" s="7" t="s">
        <v>45</v>
      </c>
      <c r="C12" s="7" t="s">
        <v>92</v>
      </c>
      <c r="D12" s="7" t="s">
        <v>47</v>
      </c>
      <c r="E12" s="7" t="s">
        <v>93</v>
      </c>
      <c r="F12" s="7" t="s">
        <v>49</v>
      </c>
      <c r="G12" s="9">
        <v>1</v>
      </c>
      <c r="H12" s="12"/>
      <c r="I12" s="11">
        <f>ROUND((H12*G12),2)</f>
        <v>0</v>
      </c>
      <c r="O12">
        <f>rekapitulace!H8</f>
        <v>21</v>
      </c>
      <c r="P12">
        <f>O12/100*I12</f>
        <v>0</v>
      </c>
    </row>
    <row r="13" spans="1:16" x14ac:dyDescent="0.2">
      <c r="E13" s="13" t="s">
        <v>94</v>
      </c>
    </row>
    <row r="14" spans="1:16" ht="51" x14ac:dyDescent="0.2">
      <c r="A14" s="7">
        <v>2</v>
      </c>
      <c r="B14" s="7" t="s">
        <v>45</v>
      </c>
      <c r="C14" s="7" t="s">
        <v>60</v>
      </c>
      <c r="D14" s="7" t="s">
        <v>47</v>
      </c>
      <c r="E14" s="7" t="s">
        <v>95</v>
      </c>
      <c r="F14" s="7" t="s">
        <v>49</v>
      </c>
      <c r="G14" s="9">
        <v>1</v>
      </c>
      <c r="H14" s="12"/>
      <c r="I14" s="11">
        <f>ROUND((H14*G14),2)</f>
        <v>0</v>
      </c>
      <c r="O14">
        <f>rekapitulace!H8</f>
        <v>21</v>
      </c>
      <c r="P14">
        <f>O14/100*I14</f>
        <v>0</v>
      </c>
    </row>
    <row r="15" spans="1:16" x14ac:dyDescent="0.2">
      <c r="E15" s="13" t="s">
        <v>53</v>
      </c>
    </row>
    <row r="16" spans="1:16" ht="12.75" customHeight="1" x14ac:dyDescent="0.2">
      <c r="A16" s="14"/>
      <c r="B16" s="14"/>
      <c r="C16" s="14" t="s">
        <v>44</v>
      </c>
      <c r="D16" s="14"/>
      <c r="E16" s="14" t="s">
        <v>22</v>
      </c>
      <c r="F16" s="14"/>
      <c r="G16" s="14"/>
      <c r="H16" s="14"/>
      <c r="I16" s="14">
        <f>SUM(I12:I15)</f>
        <v>0</v>
      </c>
      <c r="P16">
        <f>ROUND(SUM(P12:P15),2)</f>
        <v>0</v>
      </c>
    </row>
    <row r="18" spans="1:16" ht="12.75" customHeight="1" x14ac:dyDescent="0.2">
      <c r="A18" s="14"/>
      <c r="B18" s="14"/>
      <c r="C18" s="14"/>
      <c r="D18" s="14"/>
      <c r="E18" s="14" t="s">
        <v>83</v>
      </c>
      <c r="F18" s="14"/>
      <c r="G18" s="14"/>
      <c r="H18" s="14"/>
      <c r="I18" s="14">
        <f>+I16</f>
        <v>0</v>
      </c>
      <c r="P18">
        <f>+P16</f>
        <v>0</v>
      </c>
    </row>
    <row r="20" spans="1:16" ht="12.75" customHeight="1" x14ac:dyDescent="0.2">
      <c r="A20" s="8" t="s">
        <v>84</v>
      </c>
      <c r="B20" s="8"/>
      <c r="C20" s="8"/>
      <c r="D20" s="8"/>
      <c r="E20" s="8"/>
      <c r="F20" s="8"/>
      <c r="G20" s="8"/>
      <c r="H20" s="8"/>
      <c r="I20" s="8"/>
    </row>
    <row r="21" spans="1:16" ht="12.75" customHeight="1" x14ac:dyDescent="0.2">
      <c r="A21" s="8"/>
      <c r="B21" s="8"/>
      <c r="C21" s="8"/>
      <c r="D21" s="8"/>
      <c r="E21" s="8" t="s">
        <v>85</v>
      </c>
      <c r="F21" s="8"/>
      <c r="G21" s="8"/>
      <c r="H21" s="8"/>
      <c r="I21" s="8"/>
    </row>
    <row r="22" spans="1:16" ht="12.75" customHeight="1" x14ac:dyDescent="0.2">
      <c r="A22" s="14"/>
      <c r="B22" s="14"/>
      <c r="C22" s="14"/>
      <c r="D22" s="14"/>
      <c r="E22" s="14" t="s">
        <v>86</v>
      </c>
      <c r="F22" s="14"/>
      <c r="G22" s="14"/>
      <c r="H22" s="14"/>
      <c r="I22" s="14">
        <v>0</v>
      </c>
      <c r="P22">
        <v>0</v>
      </c>
    </row>
    <row r="23" spans="1:16" ht="12.75" customHeight="1" x14ac:dyDescent="0.2">
      <c r="A23" s="14"/>
      <c r="B23" s="14"/>
      <c r="C23" s="14"/>
      <c r="D23" s="14"/>
      <c r="E23" s="14" t="s">
        <v>87</v>
      </c>
      <c r="F23" s="14"/>
      <c r="G23" s="14"/>
      <c r="H23" s="14"/>
      <c r="I23" s="14"/>
    </row>
    <row r="24" spans="1:16" ht="12.75" customHeight="1" x14ac:dyDescent="0.2">
      <c r="A24" s="14"/>
      <c r="B24" s="14"/>
      <c r="C24" s="14"/>
      <c r="D24" s="14"/>
      <c r="E24" s="14" t="s">
        <v>88</v>
      </c>
      <c r="F24" s="14"/>
      <c r="G24" s="14"/>
      <c r="H24" s="14"/>
      <c r="I24" s="14">
        <v>0</v>
      </c>
      <c r="P24">
        <v>0</v>
      </c>
    </row>
    <row r="25" spans="1:16" ht="12.75" customHeight="1" x14ac:dyDescent="0.2">
      <c r="A25" s="14"/>
      <c r="B25" s="14"/>
      <c r="C25" s="14"/>
      <c r="D25" s="14"/>
      <c r="E25" s="14" t="s">
        <v>89</v>
      </c>
      <c r="F25" s="14"/>
      <c r="G25" s="14"/>
      <c r="H25" s="14"/>
      <c r="I25" s="14">
        <f>I22+I24</f>
        <v>0</v>
      </c>
      <c r="P25">
        <f>P22+P24</f>
        <v>0</v>
      </c>
    </row>
    <row r="27" spans="1:16" ht="12.75" customHeight="1" x14ac:dyDescent="0.2">
      <c r="A27" s="14"/>
      <c r="B27" s="14"/>
      <c r="C27" s="14"/>
      <c r="D27" s="14"/>
      <c r="E27" s="14" t="s">
        <v>89</v>
      </c>
      <c r="F27" s="14"/>
      <c r="G27" s="14"/>
      <c r="H27" s="14"/>
      <c r="I27" s="14">
        <f>I18+I25</f>
        <v>0</v>
      </c>
      <c r="P27">
        <f>P18+P25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9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6" t="s">
        <v>13</v>
      </c>
      <c r="C1" t="s">
        <v>14</v>
      </c>
    </row>
    <row r="2" spans="1:16" ht="12.75" customHeight="1" x14ac:dyDescent="0.25">
      <c r="C2" s="2" t="s">
        <v>15</v>
      </c>
    </row>
    <row r="4" spans="1:16" ht="12.75" customHeight="1" x14ac:dyDescent="0.25">
      <c r="A4" t="s">
        <v>16</v>
      </c>
      <c r="C4" s="6" t="s">
        <v>19</v>
      </c>
      <c r="D4" s="6"/>
      <c r="E4" s="6" t="s">
        <v>20</v>
      </c>
    </row>
    <row r="5" spans="1:16" ht="12.75" customHeight="1" x14ac:dyDescent="0.25">
      <c r="A5" t="s">
        <v>17</v>
      </c>
      <c r="C5" s="6" t="s">
        <v>96</v>
      </c>
      <c r="D5" s="6"/>
      <c r="E5" s="6" t="s">
        <v>97</v>
      </c>
    </row>
    <row r="6" spans="1:16" ht="12.75" customHeight="1" x14ac:dyDescent="0.25">
      <c r="A6" t="s">
        <v>18</v>
      </c>
      <c r="C6" s="6" t="s">
        <v>96</v>
      </c>
      <c r="D6" s="6"/>
      <c r="E6" s="6" t="s">
        <v>97</v>
      </c>
    </row>
    <row r="7" spans="1:16" ht="12.75" customHeight="1" x14ac:dyDescent="0.25">
      <c r="A7" t="s">
        <v>23</v>
      </c>
      <c r="C7" s="6"/>
      <c r="D7" s="6"/>
      <c r="E7" s="6"/>
    </row>
    <row r="8" spans="1:16" ht="12.75" customHeight="1" x14ac:dyDescent="0.2">
      <c r="A8" s="1" t="s">
        <v>24</v>
      </c>
      <c r="B8" s="1" t="s">
        <v>26</v>
      </c>
      <c r="C8" s="1" t="s">
        <v>27</v>
      </c>
      <c r="D8" s="1" t="s">
        <v>28</v>
      </c>
      <c r="E8" s="1" t="s">
        <v>29</v>
      </c>
      <c r="F8" s="1" t="s">
        <v>30</v>
      </c>
      <c r="G8" s="1" t="s">
        <v>31</v>
      </c>
      <c r="H8" s="1" t="s">
        <v>32</v>
      </c>
      <c r="I8" s="1"/>
      <c r="O8" t="s">
        <v>35</v>
      </c>
      <c r="P8" t="s">
        <v>11</v>
      </c>
    </row>
    <row r="9" spans="1:16" ht="14.25" x14ac:dyDescent="0.2">
      <c r="A9" s="1"/>
      <c r="B9" s="1"/>
      <c r="C9" s="1"/>
      <c r="D9" s="1"/>
      <c r="E9" s="1"/>
      <c r="F9" s="1"/>
      <c r="G9" s="1"/>
      <c r="H9" s="5" t="s">
        <v>33</v>
      </c>
      <c r="I9" s="5" t="s">
        <v>34</v>
      </c>
      <c r="O9" t="s">
        <v>11</v>
      </c>
    </row>
    <row r="10" spans="1:16" ht="14.25" x14ac:dyDescent="0.2">
      <c r="A10" s="5" t="s">
        <v>25</v>
      </c>
      <c r="B10" s="5" t="s">
        <v>36</v>
      </c>
      <c r="C10" s="5" t="s">
        <v>37</v>
      </c>
      <c r="D10" s="5" t="s">
        <v>38</v>
      </c>
      <c r="E10" s="5" t="s">
        <v>39</v>
      </c>
      <c r="F10" s="5" t="s">
        <v>40</v>
      </c>
      <c r="G10" s="5" t="s">
        <v>41</v>
      </c>
      <c r="H10" s="5" t="s">
        <v>42</v>
      </c>
      <c r="I10" s="5" t="s">
        <v>43</v>
      </c>
    </row>
    <row r="11" spans="1:16" ht="12.75" customHeight="1" x14ac:dyDescent="0.2">
      <c r="A11" s="8"/>
      <c r="B11" s="8"/>
      <c r="C11" s="8" t="s">
        <v>44</v>
      </c>
      <c r="D11" s="8"/>
      <c r="E11" s="8" t="s">
        <v>22</v>
      </c>
      <c r="F11" s="8"/>
      <c r="G11" s="10"/>
      <c r="H11" s="8"/>
      <c r="I11" s="10"/>
    </row>
    <row r="12" spans="1:16" ht="51" x14ac:dyDescent="0.2">
      <c r="A12" s="7">
        <v>1</v>
      </c>
      <c r="B12" s="7" t="s">
        <v>45</v>
      </c>
      <c r="C12" s="7" t="s">
        <v>98</v>
      </c>
      <c r="D12" s="7" t="s">
        <v>55</v>
      </c>
      <c r="E12" s="7" t="s">
        <v>99</v>
      </c>
      <c r="F12" s="7" t="s">
        <v>100</v>
      </c>
      <c r="G12" s="9">
        <v>37.874000000000002</v>
      </c>
      <c r="H12" s="12"/>
      <c r="I12" s="11">
        <f>ROUND((H12*G12),2)</f>
        <v>0</v>
      </c>
      <c r="O12">
        <f>rekapitulace!H8</f>
        <v>21</v>
      </c>
      <c r="P12">
        <f>O12/100*I12</f>
        <v>0</v>
      </c>
    </row>
    <row r="13" spans="1:16" x14ac:dyDescent="0.2">
      <c r="E13" s="13" t="s">
        <v>101</v>
      </c>
    </row>
    <row r="14" spans="1:16" ht="127.5" x14ac:dyDescent="0.2">
      <c r="E14" s="13" t="s">
        <v>102</v>
      </c>
    </row>
    <row r="15" spans="1:16" ht="38.25" x14ac:dyDescent="0.2">
      <c r="A15" s="7">
        <v>2</v>
      </c>
      <c r="B15" s="7" t="s">
        <v>45</v>
      </c>
      <c r="C15" s="7" t="s">
        <v>98</v>
      </c>
      <c r="D15" s="7" t="s">
        <v>58</v>
      </c>
      <c r="E15" s="7" t="s">
        <v>103</v>
      </c>
      <c r="F15" s="7" t="s">
        <v>100</v>
      </c>
      <c r="G15" s="9">
        <v>518.97699999999998</v>
      </c>
      <c r="H15" s="12"/>
      <c r="I15" s="11">
        <f>ROUND((H15*G15),2)</f>
        <v>0</v>
      </c>
      <c r="O15">
        <f>rekapitulace!H8</f>
        <v>21</v>
      </c>
      <c r="P15">
        <f>O15/100*I15</f>
        <v>0</v>
      </c>
    </row>
    <row r="16" spans="1:16" ht="63.75" x14ac:dyDescent="0.2">
      <c r="E16" s="13" t="s">
        <v>104</v>
      </c>
    </row>
    <row r="17" spans="1:16" ht="127.5" x14ac:dyDescent="0.2">
      <c r="E17" s="13" t="s">
        <v>102</v>
      </c>
    </row>
    <row r="18" spans="1:16" ht="38.25" x14ac:dyDescent="0.2">
      <c r="A18" s="7">
        <v>3</v>
      </c>
      <c r="B18" s="7" t="s">
        <v>45</v>
      </c>
      <c r="C18" s="7" t="s">
        <v>98</v>
      </c>
      <c r="D18" s="7" t="s">
        <v>105</v>
      </c>
      <c r="E18" s="7" t="s">
        <v>106</v>
      </c>
      <c r="F18" s="7" t="s">
        <v>100</v>
      </c>
      <c r="G18" s="9">
        <v>140.22</v>
      </c>
      <c r="H18" s="12"/>
      <c r="I18" s="11">
        <f>ROUND((H18*G18),2)</f>
        <v>0</v>
      </c>
      <c r="O18">
        <f>rekapitulace!H8</f>
        <v>21</v>
      </c>
      <c r="P18">
        <f>O18/100*I18</f>
        <v>0</v>
      </c>
    </row>
    <row r="19" spans="1:16" ht="25.5" x14ac:dyDescent="0.2">
      <c r="E19" s="13" t="s">
        <v>107</v>
      </c>
    </row>
    <row r="20" spans="1:16" ht="127.5" x14ac:dyDescent="0.2">
      <c r="E20" s="13" t="s">
        <v>102</v>
      </c>
    </row>
    <row r="21" spans="1:16" ht="38.25" x14ac:dyDescent="0.2">
      <c r="A21" s="7">
        <v>4</v>
      </c>
      <c r="B21" s="7" t="s">
        <v>45</v>
      </c>
      <c r="C21" s="7" t="s">
        <v>108</v>
      </c>
      <c r="D21" s="7" t="s">
        <v>47</v>
      </c>
      <c r="E21" s="7" t="s">
        <v>109</v>
      </c>
      <c r="F21" s="7" t="s">
        <v>100</v>
      </c>
      <c r="G21" s="9">
        <v>13.419</v>
      </c>
      <c r="H21" s="12"/>
      <c r="I21" s="11">
        <f>ROUND((H21*G21),2)</f>
        <v>0</v>
      </c>
      <c r="O21">
        <f>rekapitulace!H8</f>
        <v>21</v>
      </c>
      <c r="P21">
        <f>O21/100*I21</f>
        <v>0</v>
      </c>
    </row>
    <row r="22" spans="1:16" x14ac:dyDescent="0.2">
      <c r="E22" s="13" t="s">
        <v>110</v>
      </c>
    </row>
    <row r="23" spans="1:16" ht="127.5" x14ac:dyDescent="0.2">
      <c r="E23" s="13" t="s">
        <v>102</v>
      </c>
    </row>
    <row r="24" spans="1:16" ht="38.25" x14ac:dyDescent="0.2">
      <c r="A24" s="7">
        <v>5</v>
      </c>
      <c r="B24" s="7" t="s">
        <v>45</v>
      </c>
      <c r="C24" s="7" t="s">
        <v>111</v>
      </c>
      <c r="D24" s="7" t="s">
        <v>47</v>
      </c>
      <c r="E24" s="7" t="s">
        <v>112</v>
      </c>
      <c r="F24" s="7" t="s">
        <v>100</v>
      </c>
      <c r="G24" s="9">
        <v>5.3259999999999996</v>
      </c>
      <c r="H24" s="12"/>
      <c r="I24" s="11">
        <f>ROUND((H24*G24),2)</f>
        <v>0</v>
      </c>
      <c r="O24">
        <f>rekapitulace!H8</f>
        <v>21</v>
      </c>
      <c r="P24">
        <f>O24/100*I24</f>
        <v>0</v>
      </c>
    </row>
    <row r="25" spans="1:16" x14ac:dyDescent="0.2">
      <c r="E25" s="13" t="s">
        <v>113</v>
      </c>
    </row>
    <row r="26" spans="1:16" ht="127.5" x14ac:dyDescent="0.2">
      <c r="E26" s="13" t="s">
        <v>102</v>
      </c>
    </row>
    <row r="27" spans="1:16" ht="12.75" customHeight="1" x14ac:dyDescent="0.2">
      <c r="A27" s="14"/>
      <c r="B27" s="14"/>
      <c r="C27" s="14" t="s">
        <v>44</v>
      </c>
      <c r="D27" s="14"/>
      <c r="E27" s="14" t="s">
        <v>22</v>
      </c>
      <c r="F27" s="14"/>
      <c r="G27" s="14"/>
      <c r="H27" s="14"/>
      <c r="I27" s="14">
        <f>SUM(I12:I26)</f>
        <v>0</v>
      </c>
      <c r="P27">
        <f>ROUND(SUM(P12:P26),2)</f>
        <v>0</v>
      </c>
    </row>
    <row r="29" spans="1:16" ht="12.75" customHeight="1" x14ac:dyDescent="0.2">
      <c r="A29" s="8"/>
      <c r="B29" s="8"/>
      <c r="C29" s="8" t="s">
        <v>25</v>
      </c>
      <c r="D29" s="8"/>
      <c r="E29" s="8" t="s">
        <v>114</v>
      </c>
      <c r="F29" s="8"/>
      <c r="G29" s="10"/>
      <c r="H29" s="8"/>
      <c r="I29" s="10"/>
    </row>
    <row r="30" spans="1:16" ht="25.5" x14ac:dyDescent="0.2">
      <c r="A30" s="7">
        <v>6</v>
      </c>
      <c r="B30" s="7" t="s">
        <v>45</v>
      </c>
      <c r="C30" s="7" t="s">
        <v>115</v>
      </c>
      <c r="D30" s="7" t="s">
        <v>47</v>
      </c>
      <c r="E30" s="7" t="s">
        <v>116</v>
      </c>
      <c r="F30" s="7" t="s">
        <v>117</v>
      </c>
      <c r="G30" s="9">
        <v>30</v>
      </c>
      <c r="H30" s="12"/>
      <c r="I30" s="11">
        <f>ROUND((H30*G30),2)</f>
        <v>0</v>
      </c>
      <c r="O30">
        <f>rekapitulace!H8</f>
        <v>21</v>
      </c>
      <c r="P30">
        <f>O30/100*I30</f>
        <v>0</v>
      </c>
    </row>
    <row r="31" spans="1:16" ht="38.25" x14ac:dyDescent="0.2">
      <c r="E31" s="13" t="s">
        <v>118</v>
      </c>
    </row>
    <row r="32" spans="1:16" ht="25.5" x14ac:dyDescent="0.2">
      <c r="A32" s="7">
        <v>7</v>
      </c>
      <c r="B32" s="7" t="s">
        <v>45</v>
      </c>
      <c r="C32" s="7" t="s">
        <v>119</v>
      </c>
      <c r="D32" s="7" t="s">
        <v>47</v>
      </c>
      <c r="E32" s="7" t="s">
        <v>120</v>
      </c>
      <c r="F32" s="7" t="s">
        <v>73</v>
      </c>
      <c r="G32" s="9">
        <v>1</v>
      </c>
      <c r="H32" s="12"/>
      <c r="I32" s="11">
        <f>ROUND((H32*G32),2)</f>
        <v>0</v>
      </c>
      <c r="O32">
        <f>rekapitulace!H8</f>
        <v>21</v>
      </c>
      <c r="P32">
        <f>O32/100*I32</f>
        <v>0</v>
      </c>
    </row>
    <row r="33" spans="1:16" ht="165.75" x14ac:dyDescent="0.2">
      <c r="E33" s="13" t="s">
        <v>121</v>
      </c>
    </row>
    <row r="34" spans="1:16" ht="102" x14ac:dyDescent="0.2">
      <c r="A34" s="7">
        <v>8</v>
      </c>
      <c r="B34" s="7" t="s">
        <v>45</v>
      </c>
      <c r="C34" s="7" t="s">
        <v>122</v>
      </c>
      <c r="D34" s="7" t="s">
        <v>47</v>
      </c>
      <c r="E34" s="7" t="s">
        <v>123</v>
      </c>
      <c r="F34" s="7" t="s">
        <v>73</v>
      </c>
      <c r="G34" s="9">
        <v>7</v>
      </c>
      <c r="H34" s="12"/>
      <c r="I34" s="11">
        <f>ROUND((H34*G34),2)</f>
        <v>0</v>
      </c>
      <c r="O34">
        <f>rekapitulace!H8</f>
        <v>21</v>
      </c>
      <c r="P34">
        <f>O34/100*I34</f>
        <v>0</v>
      </c>
    </row>
    <row r="35" spans="1:16" ht="165.75" x14ac:dyDescent="0.2">
      <c r="E35" s="13" t="s">
        <v>121</v>
      </c>
    </row>
    <row r="36" spans="1:16" ht="25.5" x14ac:dyDescent="0.2">
      <c r="A36" s="7">
        <v>9</v>
      </c>
      <c r="B36" s="7" t="s">
        <v>45</v>
      </c>
      <c r="C36" s="7" t="s">
        <v>124</v>
      </c>
      <c r="D36" s="7" t="s">
        <v>47</v>
      </c>
      <c r="E36" s="7" t="s">
        <v>125</v>
      </c>
      <c r="F36" s="7" t="s">
        <v>73</v>
      </c>
      <c r="G36" s="9">
        <v>1</v>
      </c>
      <c r="H36" s="12"/>
      <c r="I36" s="11">
        <f>ROUND((H36*G36),2)</f>
        <v>0</v>
      </c>
      <c r="O36">
        <f>rekapitulace!H8</f>
        <v>21</v>
      </c>
      <c r="P36">
        <f>O36/100*I36</f>
        <v>0</v>
      </c>
    </row>
    <row r="37" spans="1:16" ht="76.5" x14ac:dyDescent="0.2">
      <c r="E37" s="13" t="s">
        <v>126</v>
      </c>
    </row>
    <row r="38" spans="1:16" ht="25.5" x14ac:dyDescent="0.2">
      <c r="A38" s="7">
        <v>10</v>
      </c>
      <c r="B38" s="7" t="s">
        <v>45</v>
      </c>
      <c r="C38" s="7" t="s">
        <v>127</v>
      </c>
      <c r="D38" s="7" t="s">
        <v>47</v>
      </c>
      <c r="E38" s="7" t="s">
        <v>128</v>
      </c>
      <c r="F38" s="7" t="s">
        <v>129</v>
      </c>
      <c r="G38" s="9">
        <v>7.4550000000000001</v>
      </c>
      <c r="H38" s="12"/>
      <c r="I38" s="11">
        <f>ROUND((H38*G38),2)</f>
        <v>0</v>
      </c>
      <c r="O38">
        <f>rekapitulace!H8</f>
        <v>21</v>
      </c>
      <c r="P38">
        <f>O38/100*I38</f>
        <v>0</v>
      </c>
    </row>
    <row r="39" spans="1:16" ht="38.25" x14ac:dyDescent="0.2">
      <c r="E39" s="13" t="s">
        <v>130</v>
      </c>
    </row>
    <row r="40" spans="1:16" ht="63.75" x14ac:dyDescent="0.2">
      <c r="E40" s="13" t="s">
        <v>131</v>
      </c>
    </row>
    <row r="41" spans="1:16" ht="38.25" x14ac:dyDescent="0.2">
      <c r="A41" s="7">
        <v>11</v>
      </c>
      <c r="B41" s="7" t="s">
        <v>45</v>
      </c>
      <c r="C41" s="7" t="s">
        <v>132</v>
      </c>
      <c r="D41" s="7" t="s">
        <v>55</v>
      </c>
      <c r="E41" s="7" t="s">
        <v>133</v>
      </c>
      <c r="F41" s="7" t="s">
        <v>129</v>
      </c>
      <c r="G41" s="9">
        <v>38.86</v>
      </c>
      <c r="H41" s="12"/>
      <c r="I41" s="11">
        <f>ROUND((H41*G41),2)</f>
        <v>0</v>
      </c>
      <c r="O41">
        <f>rekapitulace!H8</f>
        <v>21</v>
      </c>
      <c r="P41">
        <f>O41/100*I41</f>
        <v>0</v>
      </c>
    </row>
    <row r="42" spans="1:16" x14ac:dyDescent="0.2">
      <c r="E42" s="13" t="s">
        <v>134</v>
      </c>
    </row>
    <row r="43" spans="1:16" ht="63.75" x14ac:dyDescent="0.2">
      <c r="E43" s="13" t="s">
        <v>131</v>
      </c>
    </row>
    <row r="44" spans="1:16" ht="38.25" x14ac:dyDescent="0.2">
      <c r="A44" s="7">
        <v>12</v>
      </c>
      <c r="B44" s="7" t="s">
        <v>45</v>
      </c>
      <c r="C44" s="7" t="s">
        <v>132</v>
      </c>
      <c r="D44" s="7" t="s">
        <v>58</v>
      </c>
      <c r="E44" s="7" t="s">
        <v>135</v>
      </c>
      <c r="F44" s="7" t="s">
        <v>129</v>
      </c>
      <c r="G44" s="9">
        <v>56.55</v>
      </c>
      <c r="H44" s="12"/>
      <c r="I44" s="11">
        <f>ROUND((H44*G44),2)</f>
        <v>0</v>
      </c>
      <c r="O44">
        <f>rekapitulace!H8</f>
        <v>21</v>
      </c>
      <c r="P44">
        <f>O44/100*I44</f>
        <v>0</v>
      </c>
    </row>
    <row r="45" spans="1:16" x14ac:dyDescent="0.2">
      <c r="E45" s="13" t="s">
        <v>136</v>
      </c>
    </row>
    <row r="46" spans="1:16" ht="63.75" x14ac:dyDescent="0.2">
      <c r="E46" s="13" t="s">
        <v>131</v>
      </c>
    </row>
    <row r="47" spans="1:16" ht="38.25" x14ac:dyDescent="0.2">
      <c r="A47" s="7">
        <v>13</v>
      </c>
      <c r="B47" s="7" t="s">
        <v>45</v>
      </c>
      <c r="C47" s="7" t="s">
        <v>137</v>
      </c>
      <c r="D47" s="7" t="s">
        <v>47</v>
      </c>
      <c r="E47" s="7" t="s">
        <v>138</v>
      </c>
      <c r="F47" s="7" t="s">
        <v>129</v>
      </c>
      <c r="G47" s="9">
        <v>30.015000000000001</v>
      </c>
      <c r="H47" s="12"/>
      <c r="I47" s="11">
        <f>ROUND((H47*G47),2)</f>
        <v>0</v>
      </c>
      <c r="O47">
        <f>rekapitulace!H8</f>
        <v>21</v>
      </c>
      <c r="P47">
        <f>O47/100*I47</f>
        <v>0</v>
      </c>
    </row>
    <row r="48" spans="1:16" x14ac:dyDescent="0.2">
      <c r="E48" s="13" t="s">
        <v>139</v>
      </c>
    </row>
    <row r="49" spans="1:16" ht="63.75" x14ac:dyDescent="0.2">
      <c r="E49" s="13" t="s">
        <v>131</v>
      </c>
    </row>
    <row r="50" spans="1:16" ht="38.25" x14ac:dyDescent="0.2">
      <c r="A50" s="7">
        <v>14</v>
      </c>
      <c r="B50" s="7" t="s">
        <v>45</v>
      </c>
      <c r="C50" s="7" t="s">
        <v>140</v>
      </c>
      <c r="D50" s="7" t="s">
        <v>47</v>
      </c>
      <c r="E50" s="7" t="s">
        <v>141</v>
      </c>
      <c r="F50" s="7" t="s">
        <v>129</v>
      </c>
      <c r="G50" s="9">
        <v>29.288</v>
      </c>
      <c r="H50" s="12"/>
      <c r="I50" s="11">
        <f>ROUND((H50*G50),2)</f>
        <v>0</v>
      </c>
      <c r="O50">
        <f>rekapitulace!H8</f>
        <v>21</v>
      </c>
      <c r="P50">
        <f>O50/100*I50</f>
        <v>0</v>
      </c>
    </row>
    <row r="51" spans="1:16" x14ac:dyDescent="0.2">
      <c r="E51" s="13" t="s">
        <v>142</v>
      </c>
    </row>
    <row r="52" spans="1:16" ht="63.75" x14ac:dyDescent="0.2">
      <c r="E52" s="13" t="s">
        <v>131</v>
      </c>
    </row>
    <row r="53" spans="1:16" ht="25.5" x14ac:dyDescent="0.2">
      <c r="A53" s="7">
        <v>15</v>
      </c>
      <c r="B53" s="7" t="s">
        <v>45</v>
      </c>
      <c r="C53" s="7" t="s">
        <v>143</v>
      </c>
      <c r="D53" s="7" t="s">
        <v>47</v>
      </c>
      <c r="E53" s="7" t="s">
        <v>144</v>
      </c>
      <c r="F53" s="7" t="s">
        <v>145</v>
      </c>
      <c r="G53" s="9">
        <v>168</v>
      </c>
      <c r="H53" s="12"/>
      <c r="I53" s="11">
        <f>ROUND((H53*G53),2)</f>
        <v>0</v>
      </c>
      <c r="O53">
        <f>rekapitulace!H8</f>
        <v>21</v>
      </c>
      <c r="P53">
        <f>O53/100*I53</f>
        <v>0</v>
      </c>
    </row>
    <row r="54" spans="1:16" ht="38.25" x14ac:dyDescent="0.2">
      <c r="E54" s="13" t="s">
        <v>146</v>
      </c>
    </row>
    <row r="55" spans="1:16" ht="38.25" x14ac:dyDescent="0.2">
      <c r="A55" s="7">
        <v>16</v>
      </c>
      <c r="B55" s="7" t="s">
        <v>45</v>
      </c>
      <c r="C55" s="7" t="s">
        <v>147</v>
      </c>
      <c r="D55" s="7" t="s">
        <v>47</v>
      </c>
      <c r="E55" s="7" t="s">
        <v>148</v>
      </c>
      <c r="F55" s="7" t="s">
        <v>149</v>
      </c>
      <c r="G55" s="9">
        <v>23</v>
      </c>
      <c r="H55" s="12"/>
      <c r="I55" s="11">
        <f>ROUND((H55*G55),2)</f>
        <v>0</v>
      </c>
      <c r="O55">
        <f>rekapitulace!H8</f>
        <v>21</v>
      </c>
      <c r="P55">
        <f>O55/100*I55</f>
        <v>0</v>
      </c>
    </row>
    <row r="56" spans="1:16" ht="38.25" x14ac:dyDescent="0.2">
      <c r="E56" s="13" t="s">
        <v>150</v>
      </c>
    </row>
    <row r="57" spans="1:16" ht="38.25" x14ac:dyDescent="0.2">
      <c r="A57" s="7">
        <v>17</v>
      </c>
      <c r="B57" s="7" t="s">
        <v>45</v>
      </c>
      <c r="C57" s="7" t="s">
        <v>151</v>
      </c>
      <c r="D57" s="7" t="s">
        <v>47</v>
      </c>
      <c r="E57" s="7" t="s">
        <v>152</v>
      </c>
      <c r="F57" s="7" t="s">
        <v>129</v>
      </c>
      <c r="G57" s="9">
        <v>27.4</v>
      </c>
      <c r="H57" s="12"/>
      <c r="I57" s="11">
        <f>ROUND((H57*G57),2)</f>
        <v>0</v>
      </c>
      <c r="O57">
        <f>rekapitulace!H8</f>
        <v>21</v>
      </c>
      <c r="P57">
        <f>O57/100*I57</f>
        <v>0</v>
      </c>
    </row>
    <row r="58" spans="1:16" x14ac:dyDescent="0.2">
      <c r="E58" s="13" t="s">
        <v>153</v>
      </c>
    </row>
    <row r="59" spans="1:16" ht="25.5" x14ac:dyDescent="0.2">
      <c r="E59" s="13" t="s">
        <v>154</v>
      </c>
    </row>
    <row r="60" spans="1:16" ht="38.25" x14ac:dyDescent="0.2">
      <c r="A60" s="7">
        <v>18</v>
      </c>
      <c r="B60" s="7" t="s">
        <v>45</v>
      </c>
      <c r="C60" s="7" t="s">
        <v>155</v>
      </c>
      <c r="D60" s="7" t="s">
        <v>47</v>
      </c>
      <c r="E60" s="7" t="s">
        <v>156</v>
      </c>
      <c r="F60" s="7" t="s">
        <v>129</v>
      </c>
      <c r="G60" s="9">
        <v>30.908000000000001</v>
      </c>
      <c r="H60" s="12"/>
      <c r="I60" s="11">
        <f>ROUND((H60*G60),2)</f>
        <v>0</v>
      </c>
      <c r="O60">
        <f>rekapitulace!H8</f>
        <v>21</v>
      </c>
      <c r="P60">
        <f>O60/100*I60</f>
        <v>0</v>
      </c>
    </row>
    <row r="61" spans="1:16" ht="63.75" x14ac:dyDescent="0.2">
      <c r="E61" s="13" t="s">
        <v>157</v>
      </c>
    </row>
    <row r="62" spans="1:16" ht="369.75" x14ac:dyDescent="0.2">
      <c r="E62" s="13" t="s">
        <v>158</v>
      </c>
    </row>
    <row r="63" spans="1:16" ht="51" x14ac:dyDescent="0.2">
      <c r="A63" s="7">
        <v>19</v>
      </c>
      <c r="B63" s="7" t="s">
        <v>45</v>
      </c>
      <c r="C63" s="7" t="s">
        <v>159</v>
      </c>
      <c r="D63" s="7" t="s">
        <v>55</v>
      </c>
      <c r="E63" s="7" t="s">
        <v>160</v>
      </c>
      <c r="F63" s="7" t="s">
        <v>129</v>
      </c>
      <c r="G63" s="9">
        <v>21.041</v>
      </c>
      <c r="H63" s="12"/>
      <c r="I63" s="11">
        <f>ROUND((H63*G63),2)</f>
        <v>0</v>
      </c>
      <c r="O63">
        <f>rekapitulace!H8</f>
        <v>21</v>
      </c>
      <c r="P63">
        <f>O63/100*I63</f>
        <v>0</v>
      </c>
    </row>
    <row r="64" spans="1:16" x14ac:dyDescent="0.2">
      <c r="E64" s="13" t="s">
        <v>161</v>
      </c>
    </row>
    <row r="65" spans="1:16" ht="318.75" x14ac:dyDescent="0.2">
      <c r="E65" s="13" t="s">
        <v>162</v>
      </c>
    </row>
    <row r="66" spans="1:16" ht="76.5" x14ac:dyDescent="0.2">
      <c r="A66" s="7">
        <v>20</v>
      </c>
      <c r="B66" s="7" t="s">
        <v>45</v>
      </c>
      <c r="C66" s="7" t="s">
        <v>159</v>
      </c>
      <c r="D66" s="7" t="s">
        <v>58</v>
      </c>
      <c r="E66" s="7" t="s">
        <v>163</v>
      </c>
      <c r="F66" s="7" t="s">
        <v>129</v>
      </c>
      <c r="G66" s="9">
        <v>518.41999999999996</v>
      </c>
      <c r="H66" s="12"/>
      <c r="I66" s="11">
        <f>ROUND((H66*G66),2)</f>
        <v>0</v>
      </c>
      <c r="O66">
        <f>rekapitulace!H8</f>
        <v>21</v>
      </c>
      <c r="P66">
        <f>O66/100*I66</f>
        <v>0</v>
      </c>
    </row>
    <row r="67" spans="1:16" x14ac:dyDescent="0.2">
      <c r="E67" s="13" t="s">
        <v>164</v>
      </c>
    </row>
    <row r="68" spans="1:16" ht="318.75" x14ac:dyDescent="0.2">
      <c r="E68" s="13" t="s">
        <v>162</v>
      </c>
    </row>
    <row r="69" spans="1:16" ht="38.25" x14ac:dyDescent="0.2">
      <c r="A69" s="7">
        <v>21</v>
      </c>
      <c r="B69" s="7" t="s">
        <v>45</v>
      </c>
      <c r="C69" s="7" t="s">
        <v>165</v>
      </c>
      <c r="D69" s="7" t="s">
        <v>47</v>
      </c>
      <c r="E69" s="7" t="s">
        <v>166</v>
      </c>
      <c r="F69" s="7" t="s">
        <v>129</v>
      </c>
      <c r="G69" s="9">
        <v>390.29399999999998</v>
      </c>
      <c r="H69" s="12"/>
      <c r="I69" s="11">
        <f>ROUND((H69*G69),2)</f>
        <v>0</v>
      </c>
      <c r="O69">
        <f>rekapitulace!H8</f>
        <v>21</v>
      </c>
      <c r="P69">
        <f>O69/100*I69</f>
        <v>0</v>
      </c>
    </row>
    <row r="70" spans="1:16" x14ac:dyDescent="0.2">
      <c r="E70" s="13" t="s">
        <v>167</v>
      </c>
    </row>
    <row r="71" spans="1:16" ht="267.75" x14ac:dyDescent="0.2">
      <c r="E71" s="13" t="s">
        <v>168</v>
      </c>
    </row>
    <row r="72" spans="1:16" ht="38.25" x14ac:dyDescent="0.2">
      <c r="A72" s="7">
        <v>22</v>
      </c>
      <c r="B72" s="7" t="s">
        <v>45</v>
      </c>
      <c r="C72" s="7" t="s">
        <v>169</v>
      </c>
      <c r="D72" s="7" t="s">
        <v>47</v>
      </c>
      <c r="E72" s="7" t="s">
        <v>170</v>
      </c>
      <c r="F72" s="7" t="s">
        <v>129</v>
      </c>
      <c r="G72" s="9">
        <v>390.29399999999998</v>
      </c>
      <c r="H72" s="12"/>
      <c r="I72" s="11">
        <f>ROUND((H72*G72),2)</f>
        <v>0</v>
      </c>
      <c r="O72">
        <f>rekapitulace!H8</f>
        <v>21</v>
      </c>
      <c r="P72">
        <f>O72/100*I72</f>
        <v>0</v>
      </c>
    </row>
    <row r="73" spans="1:16" ht="38.25" x14ac:dyDescent="0.2">
      <c r="E73" s="13" t="s">
        <v>171</v>
      </c>
    </row>
    <row r="74" spans="1:16" ht="191.25" x14ac:dyDescent="0.2">
      <c r="E74" s="13" t="s">
        <v>172</v>
      </c>
    </row>
    <row r="75" spans="1:16" ht="38.25" x14ac:dyDescent="0.2">
      <c r="A75" s="7">
        <v>23</v>
      </c>
      <c r="B75" s="7" t="s">
        <v>45</v>
      </c>
      <c r="C75" s="7" t="s">
        <v>173</v>
      </c>
      <c r="D75" s="7" t="s">
        <v>55</v>
      </c>
      <c r="E75" s="7" t="s">
        <v>174</v>
      </c>
      <c r="F75" s="7" t="s">
        <v>129</v>
      </c>
      <c r="G75" s="9">
        <v>21.041</v>
      </c>
      <c r="H75" s="12"/>
      <c r="I75" s="11">
        <f>ROUND((H75*G75),2)</f>
        <v>0</v>
      </c>
      <c r="O75">
        <f>rekapitulace!H8</f>
        <v>21</v>
      </c>
      <c r="P75">
        <f>O75/100*I75</f>
        <v>0</v>
      </c>
    </row>
    <row r="76" spans="1:16" x14ac:dyDescent="0.2">
      <c r="E76" s="13" t="s">
        <v>175</v>
      </c>
    </row>
    <row r="77" spans="1:16" ht="229.5" x14ac:dyDescent="0.2">
      <c r="E77" s="13" t="s">
        <v>176</v>
      </c>
    </row>
    <row r="78" spans="1:16" ht="51" x14ac:dyDescent="0.2">
      <c r="A78" s="7">
        <v>24</v>
      </c>
      <c r="B78" s="7" t="s">
        <v>45</v>
      </c>
      <c r="C78" s="7" t="s">
        <v>173</v>
      </c>
      <c r="D78" s="7" t="s">
        <v>58</v>
      </c>
      <c r="E78" s="7" t="s">
        <v>177</v>
      </c>
      <c r="F78" s="7" t="s">
        <v>129</v>
      </c>
      <c r="G78" s="9">
        <v>117.866</v>
      </c>
      <c r="H78" s="12"/>
      <c r="I78" s="11">
        <f>ROUND((H78*G78),2)</f>
        <v>0</v>
      </c>
      <c r="O78">
        <f>rekapitulace!H8</f>
        <v>21</v>
      </c>
      <c r="P78">
        <f>O78/100*I78</f>
        <v>0</v>
      </c>
    </row>
    <row r="79" spans="1:16" x14ac:dyDescent="0.2">
      <c r="E79" s="13" t="s">
        <v>178</v>
      </c>
    </row>
    <row r="80" spans="1:16" ht="229.5" x14ac:dyDescent="0.2">
      <c r="E80" s="13" t="s">
        <v>176</v>
      </c>
    </row>
    <row r="81" spans="1:16" ht="38.25" x14ac:dyDescent="0.2">
      <c r="A81" s="7">
        <v>25</v>
      </c>
      <c r="B81" s="7" t="s">
        <v>45</v>
      </c>
      <c r="C81" s="7" t="s">
        <v>173</v>
      </c>
      <c r="D81" s="7" t="s">
        <v>105</v>
      </c>
      <c r="E81" s="7" t="s">
        <v>179</v>
      </c>
      <c r="F81" s="7" t="s">
        <v>129</v>
      </c>
      <c r="G81" s="9">
        <v>30.015000000000001</v>
      </c>
      <c r="H81" s="12"/>
      <c r="I81" s="11">
        <f>ROUND((H81*G81),2)</f>
        <v>0</v>
      </c>
      <c r="O81">
        <f>rekapitulace!H6</f>
        <v>0</v>
      </c>
      <c r="P81">
        <f>O81/100*I81</f>
        <v>0</v>
      </c>
    </row>
    <row r="82" spans="1:16" x14ac:dyDescent="0.2">
      <c r="E82" s="13" t="s">
        <v>180</v>
      </c>
    </row>
    <row r="83" spans="1:16" ht="229.5" x14ac:dyDescent="0.2">
      <c r="E83" s="13" t="s">
        <v>176</v>
      </c>
    </row>
    <row r="84" spans="1:16" ht="38.25" x14ac:dyDescent="0.2">
      <c r="A84" s="7">
        <v>26</v>
      </c>
      <c r="B84" s="7" t="s">
        <v>45</v>
      </c>
      <c r="C84" s="7" t="s">
        <v>181</v>
      </c>
      <c r="D84" s="7" t="s">
        <v>47</v>
      </c>
      <c r="E84" s="7" t="s">
        <v>182</v>
      </c>
      <c r="F84" s="7" t="s">
        <v>129</v>
      </c>
      <c r="G84" s="9">
        <v>31.2</v>
      </c>
      <c r="H84" s="12"/>
      <c r="I84" s="11">
        <f>ROUND((H84*G84),2)</f>
        <v>0</v>
      </c>
      <c r="O84">
        <f>rekapitulace!H8</f>
        <v>21</v>
      </c>
      <c r="P84">
        <f>O84/100*I84</f>
        <v>0</v>
      </c>
    </row>
    <row r="85" spans="1:16" x14ac:dyDescent="0.2">
      <c r="E85" s="13" t="s">
        <v>183</v>
      </c>
    </row>
    <row r="86" spans="1:16" ht="293.25" x14ac:dyDescent="0.2">
      <c r="E86" s="13" t="s">
        <v>184</v>
      </c>
    </row>
    <row r="87" spans="1:16" ht="25.5" x14ac:dyDescent="0.2">
      <c r="A87" s="7">
        <v>27</v>
      </c>
      <c r="B87" s="7" t="s">
        <v>45</v>
      </c>
      <c r="C87" s="7" t="s">
        <v>185</v>
      </c>
      <c r="D87" s="7" t="s">
        <v>47</v>
      </c>
      <c r="E87" s="7" t="s">
        <v>186</v>
      </c>
      <c r="F87" s="7" t="s">
        <v>129</v>
      </c>
      <c r="G87" s="9">
        <v>27.4</v>
      </c>
      <c r="H87" s="12"/>
      <c r="I87" s="11">
        <f>ROUND((H87*G87),2)</f>
        <v>0</v>
      </c>
      <c r="O87">
        <f>rekapitulace!H8</f>
        <v>21</v>
      </c>
      <c r="P87">
        <f>O87/100*I87</f>
        <v>0</v>
      </c>
    </row>
    <row r="88" spans="1:16" x14ac:dyDescent="0.2">
      <c r="E88" s="13" t="s">
        <v>187</v>
      </c>
    </row>
    <row r="89" spans="1:16" ht="38.25" x14ac:dyDescent="0.2">
      <c r="E89" s="13" t="s">
        <v>188</v>
      </c>
    </row>
    <row r="90" spans="1:16" ht="25.5" x14ac:dyDescent="0.2">
      <c r="A90" s="7">
        <v>28</v>
      </c>
      <c r="B90" s="7" t="s">
        <v>45</v>
      </c>
      <c r="C90" s="7" t="s">
        <v>189</v>
      </c>
      <c r="D90" s="7" t="s">
        <v>47</v>
      </c>
      <c r="E90" s="7" t="s">
        <v>190</v>
      </c>
      <c r="F90" s="7" t="s">
        <v>117</v>
      </c>
      <c r="G90" s="9">
        <v>112</v>
      </c>
      <c r="H90" s="12"/>
      <c r="I90" s="11">
        <f>ROUND((H90*G90),2)</f>
        <v>0</v>
      </c>
      <c r="O90">
        <f>rekapitulace!H8</f>
        <v>21</v>
      </c>
      <c r="P90">
        <f>O90/100*I90</f>
        <v>0</v>
      </c>
    </row>
    <row r="91" spans="1:16" x14ac:dyDescent="0.2">
      <c r="E91" s="13" t="s">
        <v>191</v>
      </c>
    </row>
    <row r="92" spans="1:16" x14ac:dyDescent="0.2">
      <c r="E92" s="13" t="s">
        <v>192</v>
      </c>
    </row>
    <row r="93" spans="1:16" ht="25.5" x14ac:dyDescent="0.2">
      <c r="A93" s="7">
        <v>29</v>
      </c>
      <c r="B93" s="7" t="s">
        <v>45</v>
      </c>
      <c r="C93" s="7" t="s">
        <v>193</v>
      </c>
      <c r="D93" s="7" t="s">
        <v>47</v>
      </c>
      <c r="E93" s="7" t="s">
        <v>194</v>
      </c>
      <c r="F93" s="7" t="s">
        <v>117</v>
      </c>
      <c r="G93" s="9">
        <v>25</v>
      </c>
      <c r="H93" s="12"/>
      <c r="I93" s="11">
        <f>ROUND((H93*G93),2)</f>
        <v>0</v>
      </c>
      <c r="O93">
        <f>rekapitulace!H8</f>
        <v>21</v>
      </c>
      <c r="P93">
        <f>O93/100*I93</f>
        <v>0</v>
      </c>
    </row>
    <row r="94" spans="1:16" ht="25.5" x14ac:dyDescent="0.2">
      <c r="E94" s="13" t="s">
        <v>195</v>
      </c>
    </row>
    <row r="95" spans="1:16" ht="25.5" x14ac:dyDescent="0.2">
      <c r="A95" s="7">
        <v>30</v>
      </c>
      <c r="B95" s="7" t="s">
        <v>45</v>
      </c>
      <c r="C95" s="7" t="s">
        <v>196</v>
      </c>
      <c r="D95" s="7" t="s">
        <v>47</v>
      </c>
      <c r="E95" s="7" t="s">
        <v>197</v>
      </c>
      <c r="F95" s="7" t="s">
        <v>117</v>
      </c>
      <c r="G95" s="9">
        <v>5</v>
      </c>
      <c r="H95" s="12"/>
      <c r="I95" s="11">
        <f>ROUND((H95*G95),2)</f>
        <v>0</v>
      </c>
      <c r="O95">
        <f>rekapitulace!H8</f>
        <v>21</v>
      </c>
      <c r="P95">
        <f>O95/100*I95</f>
        <v>0</v>
      </c>
    </row>
    <row r="96" spans="1:16" ht="38.25" x14ac:dyDescent="0.2">
      <c r="E96" s="13" t="s">
        <v>198</v>
      </c>
    </row>
    <row r="97" spans="1:16" ht="12.75" customHeight="1" x14ac:dyDescent="0.2">
      <c r="A97" s="14"/>
      <c r="B97" s="14"/>
      <c r="C97" s="14" t="s">
        <v>25</v>
      </c>
      <c r="D97" s="14"/>
      <c r="E97" s="14" t="s">
        <v>114</v>
      </c>
      <c r="F97" s="14"/>
      <c r="G97" s="14"/>
      <c r="H97" s="14"/>
      <c r="I97" s="14">
        <f>SUM(I30:I96)</f>
        <v>0</v>
      </c>
      <c r="P97">
        <f>ROUND(SUM(P30:P96),2)</f>
        <v>0</v>
      </c>
    </row>
    <row r="99" spans="1:16" ht="12.75" customHeight="1" x14ac:dyDescent="0.2">
      <c r="A99" s="8"/>
      <c r="B99" s="8"/>
      <c r="C99" s="8" t="s">
        <v>36</v>
      </c>
      <c r="D99" s="8"/>
      <c r="E99" s="8" t="s">
        <v>199</v>
      </c>
      <c r="F99" s="8"/>
      <c r="G99" s="10"/>
      <c r="H99" s="8"/>
      <c r="I99" s="10"/>
    </row>
    <row r="100" spans="1:16" ht="25.5" x14ac:dyDescent="0.2">
      <c r="A100" s="7">
        <v>31</v>
      </c>
      <c r="B100" s="7" t="s">
        <v>45</v>
      </c>
      <c r="C100" s="7" t="s">
        <v>200</v>
      </c>
      <c r="D100" s="7" t="s">
        <v>47</v>
      </c>
      <c r="E100" s="7" t="s">
        <v>201</v>
      </c>
      <c r="F100" s="7" t="s">
        <v>117</v>
      </c>
      <c r="G100" s="9">
        <v>5</v>
      </c>
      <c r="H100" s="12"/>
      <c r="I100" s="11">
        <f>ROUND((H100*G100),2)</f>
        <v>0</v>
      </c>
      <c r="O100">
        <f>rekapitulace!H8</f>
        <v>21</v>
      </c>
      <c r="P100">
        <f>O100/100*I100</f>
        <v>0</v>
      </c>
    </row>
    <row r="101" spans="1:16" x14ac:dyDescent="0.2">
      <c r="E101" s="13" t="s">
        <v>202</v>
      </c>
    </row>
    <row r="102" spans="1:16" ht="51" x14ac:dyDescent="0.2">
      <c r="E102" s="13" t="s">
        <v>203</v>
      </c>
    </row>
    <row r="103" spans="1:16" ht="38.25" x14ac:dyDescent="0.2">
      <c r="A103" s="7">
        <v>32</v>
      </c>
      <c r="B103" s="7" t="s">
        <v>45</v>
      </c>
      <c r="C103" s="7" t="s">
        <v>204</v>
      </c>
      <c r="D103" s="7" t="s">
        <v>55</v>
      </c>
      <c r="E103" s="7" t="s">
        <v>205</v>
      </c>
      <c r="F103" s="7" t="s">
        <v>129</v>
      </c>
      <c r="G103" s="9">
        <v>30.488</v>
      </c>
      <c r="H103" s="12"/>
      <c r="I103" s="11">
        <f>ROUND((H103*G103),2)</f>
        <v>0</v>
      </c>
      <c r="O103">
        <f>rekapitulace!H8</f>
        <v>21</v>
      </c>
      <c r="P103">
        <f>O103/100*I103</f>
        <v>0</v>
      </c>
    </row>
    <row r="104" spans="1:16" x14ac:dyDescent="0.2">
      <c r="E104" s="13" t="s">
        <v>206</v>
      </c>
    </row>
    <row r="105" spans="1:16" ht="38.25" x14ac:dyDescent="0.2">
      <c r="E105" s="13" t="s">
        <v>207</v>
      </c>
    </row>
    <row r="106" spans="1:16" ht="25.5" x14ac:dyDescent="0.2">
      <c r="A106" s="7">
        <v>33</v>
      </c>
      <c r="B106" s="7" t="s">
        <v>45</v>
      </c>
      <c r="C106" s="7" t="s">
        <v>204</v>
      </c>
      <c r="D106" s="7" t="s">
        <v>58</v>
      </c>
      <c r="E106" s="7" t="s">
        <v>208</v>
      </c>
      <c r="F106" s="7" t="s">
        <v>129</v>
      </c>
      <c r="G106" s="9">
        <v>0.72799999999999998</v>
      </c>
      <c r="H106" s="12"/>
      <c r="I106" s="11">
        <f>ROUND((H106*G106),2)</f>
        <v>0</v>
      </c>
      <c r="O106">
        <f>rekapitulace!H8</f>
        <v>21</v>
      </c>
      <c r="P106">
        <f>O106/100*I106</f>
        <v>0</v>
      </c>
    </row>
    <row r="107" spans="1:16" x14ac:dyDescent="0.2">
      <c r="E107" s="13" t="s">
        <v>209</v>
      </c>
    </row>
    <row r="108" spans="1:16" ht="38.25" x14ac:dyDescent="0.2">
      <c r="E108" s="13" t="s">
        <v>207</v>
      </c>
    </row>
    <row r="109" spans="1:16" ht="38.25" x14ac:dyDescent="0.2">
      <c r="A109" s="7">
        <v>34</v>
      </c>
      <c r="B109" s="7" t="s">
        <v>45</v>
      </c>
      <c r="C109" s="7" t="s">
        <v>210</v>
      </c>
      <c r="D109" s="7" t="s">
        <v>47</v>
      </c>
      <c r="E109" s="7" t="s">
        <v>211</v>
      </c>
      <c r="F109" s="7" t="s">
        <v>129</v>
      </c>
      <c r="G109" s="9">
        <v>2.0990000000000002</v>
      </c>
      <c r="H109" s="12"/>
      <c r="I109" s="11">
        <f>ROUND((H109*G109),2)</f>
        <v>0</v>
      </c>
      <c r="O109">
        <f>rekapitulace!H8</f>
        <v>21</v>
      </c>
      <c r="P109">
        <f>O109/100*I109</f>
        <v>0</v>
      </c>
    </row>
    <row r="110" spans="1:16" x14ac:dyDescent="0.2">
      <c r="E110" s="13" t="s">
        <v>212</v>
      </c>
    </row>
    <row r="111" spans="1:16" ht="357" x14ac:dyDescent="0.2">
      <c r="E111" s="13" t="s">
        <v>213</v>
      </c>
    </row>
    <row r="112" spans="1:16" ht="25.5" x14ac:dyDescent="0.2">
      <c r="A112" s="7">
        <v>35</v>
      </c>
      <c r="B112" s="7" t="s">
        <v>45</v>
      </c>
      <c r="C112" s="7" t="s">
        <v>214</v>
      </c>
      <c r="D112" s="7" t="s">
        <v>47</v>
      </c>
      <c r="E112" s="7" t="s">
        <v>215</v>
      </c>
      <c r="F112" s="7" t="s">
        <v>117</v>
      </c>
      <c r="G112" s="9">
        <v>137</v>
      </c>
      <c r="H112" s="12"/>
      <c r="I112" s="11">
        <f>ROUND((H112*G112),2)</f>
        <v>0</v>
      </c>
      <c r="O112">
        <f>rekapitulace!H8</f>
        <v>21</v>
      </c>
      <c r="P112">
        <f>O112/100*I112</f>
        <v>0</v>
      </c>
    </row>
    <row r="113" spans="1:16" ht="102" x14ac:dyDescent="0.2">
      <c r="E113" s="13" t="s">
        <v>216</v>
      </c>
    </row>
    <row r="114" spans="1:16" ht="12.75" customHeight="1" x14ac:dyDescent="0.2">
      <c r="A114" s="14"/>
      <c r="B114" s="14"/>
      <c r="C114" s="14" t="s">
        <v>36</v>
      </c>
      <c r="D114" s="14"/>
      <c r="E114" s="14" t="s">
        <v>199</v>
      </c>
      <c r="F114" s="14"/>
      <c r="G114" s="14"/>
      <c r="H114" s="14"/>
      <c r="I114" s="14">
        <f>SUM(I100:I113)</f>
        <v>0</v>
      </c>
      <c r="P114">
        <f>ROUND(SUM(P100:P113),2)</f>
        <v>0</v>
      </c>
    </row>
    <row r="116" spans="1:16" ht="12.75" customHeight="1" x14ac:dyDescent="0.2">
      <c r="A116" s="8"/>
      <c r="B116" s="8"/>
      <c r="C116" s="8" t="s">
        <v>37</v>
      </c>
      <c r="D116" s="8"/>
      <c r="E116" s="8" t="s">
        <v>217</v>
      </c>
      <c r="F116" s="8"/>
      <c r="G116" s="10"/>
      <c r="H116" s="8"/>
      <c r="I116" s="10"/>
    </row>
    <row r="117" spans="1:16" ht="63.75" x14ac:dyDescent="0.2">
      <c r="A117" s="7">
        <v>36</v>
      </c>
      <c r="B117" s="7" t="s">
        <v>45</v>
      </c>
      <c r="C117" s="7" t="s">
        <v>218</v>
      </c>
      <c r="D117" s="7" t="s">
        <v>47</v>
      </c>
      <c r="E117" s="7" t="s">
        <v>219</v>
      </c>
      <c r="F117" s="7" t="s">
        <v>129</v>
      </c>
      <c r="G117" s="9">
        <v>3</v>
      </c>
      <c r="H117" s="12"/>
      <c r="I117" s="11">
        <f>ROUND((H117*G117),2)</f>
        <v>0</v>
      </c>
      <c r="O117">
        <f>rekapitulace!H8</f>
        <v>21</v>
      </c>
      <c r="P117">
        <f>O117/100*I117</f>
        <v>0</v>
      </c>
    </row>
    <row r="118" spans="1:16" x14ac:dyDescent="0.2">
      <c r="E118" s="13" t="s">
        <v>220</v>
      </c>
    </row>
    <row r="119" spans="1:16" ht="25.5" x14ac:dyDescent="0.2">
      <c r="E119" s="13" t="s">
        <v>221</v>
      </c>
    </row>
    <row r="120" spans="1:16" ht="38.25" x14ac:dyDescent="0.2">
      <c r="A120" s="7">
        <v>37</v>
      </c>
      <c r="B120" s="7" t="s">
        <v>45</v>
      </c>
      <c r="C120" s="7" t="s">
        <v>222</v>
      </c>
      <c r="D120" s="7" t="s">
        <v>47</v>
      </c>
      <c r="E120" s="7" t="s">
        <v>223</v>
      </c>
      <c r="F120" s="7" t="s">
        <v>129</v>
      </c>
      <c r="G120" s="9">
        <v>8.0500000000000007</v>
      </c>
      <c r="H120" s="12"/>
      <c r="I120" s="11">
        <f>ROUND((H120*G120),2)</f>
        <v>0</v>
      </c>
      <c r="O120">
        <f>rekapitulace!H8</f>
        <v>21</v>
      </c>
      <c r="P120">
        <f>O120/100*I120</f>
        <v>0</v>
      </c>
    </row>
    <row r="121" spans="1:16" ht="38.25" x14ac:dyDescent="0.2">
      <c r="E121" s="13" t="s">
        <v>224</v>
      </c>
    </row>
    <row r="122" spans="1:16" ht="38.25" x14ac:dyDescent="0.2">
      <c r="E122" s="13" t="s">
        <v>225</v>
      </c>
    </row>
    <row r="123" spans="1:16" ht="12.75" customHeight="1" x14ac:dyDescent="0.2">
      <c r="A123" s="14"/>
      <c r="B123" s="14"/>
      <c r="C123" s="14" t="s">
        <v>37</v>
      </c>
      <c r="D123" s="14"/>
      <c r="E123" s="14" t="s">
        <v>217</v>
      </c>
      <c r="F123" s="14"/>
      <c r="G123" s="14"/>
      <c r="H123" s="14"/>
      <c r="I123" s="14">
        <f>SUM(I117:I122)</f>
        <v>0</v>
      </c>
      <c r="P123">
        <f>ROUND(SUM(P117:P122),2)</f>
        <v>0</v>
      </c>
    </row>
    <row r="125" spans="1:16" ht="12.75" customHeight="1" x14ac:dyDescent="0.2">
      <c r="A125" s="8"/>
      <c r="B125" s="8"/>
      <c r="C125" s="8" t="s">
        <v>38</v>
      </c>
      <c r="D125" s="8"/>
      <c r="E125" s="8" t="s">
        <v>226</v>
      </c>
      <c r="F125" s="8"/>
      <c r="G125" s="10"/>
      <c r="H125" s="8"/>
      <c r="I125" s="10"/>
    </row>
    <row r="126" spans="1:16" ht="63.75" x14ac:dyDescent="0.2">
      <c r="A126" s="7">
        <v>38</v>
      </c>
      <c r="B126" s="7" t="s">
        <v>45</v>
      </c>
      <c r="C126" s="7" t="s">
        <v>227</v>
      </c>
      <c r="D126" s="7" t="s">
        <v>47</v>
      </c>
      <c r="E126" s="7" t="s">
        <v>228</v>
      </c>
      <c r="F126" s="7" t="s">
        <v>149</v>
      </c>
      <c r="G126" s="9">
        <v>17.7</v>
      </c>
      <c r="H126" s="12"/>
      <c r="I126" s="11">
        <f>ROUND((H126*G126),2)</f>
        <v>0</v>
      </c>
      <c r="O126">
        <f>rekapitulace!H8</f>
        <v>21</v>
      </c>
      <c r="P126">
        <f>O126/100*I126</f>
        <v>0</v>
      </c>
    </row>
    <row r="127" spans="1:16" ht="51" x14ac:dyDescent="0.2">
      <c r="E127" s="13" t="s">
        <v>229</v>
      </c>
    </row>
    <row r="128" spans="1:16" ht="25.5" x14ac:dyDescent="0.2">
      <c r="A128" s="7">
        <v>39</v>
      </c>
      <c r="B128" s="7" t="s">
        <v>45</v>
      </c>
      <c r="C128" s="7" t="s">
        <v>230</v>
      </c>
      <c r="D128" s="7" t="s">
        <v>47</v>
      </c>
      <c r="E128" s="7" t="s">
        <v>231</v>
      </c>
      <c r="F128" s="7" t="s">
        <v>129</v>
      </c>
      <c r="G128" s="9">
        <v>0.77600000000000002</v>
      </c>
      <c r="H128" s="12"/>
      <c r="I128" s="11">
        <f>ROUND((H128*G128),2)</f>
        <v>0</v>
      </c>
      <c r="O128">
        <f>rekapitulace!H8</f>
        <v>21</v>
      </c>
      <c r="P128">
        <f>O128/100*I128</f>
        <v>0</v>
      </c>
    </row>
    <row r="129" spans="1:16" x14ac:dyDescent="0.2">
      <c r="E129" s="13" t="s">
        <v>232</v>
      </c>
    </row>
    <row r="130" spans="1:16" ht="229.5" x14ac:dyDescent="0.2">
      <c r="E130" s="13" t="s">
        <v>233</v>
      </c>
    </row>
    <row r="131" spans="1:16" ht="25.5" x14ac:dyDescent="0.2">
      <c r="A131" s="7">
        <v>40</v>
      </c>
      <c r="B131" s="7" t="s">
        <v>45</v>
      </c>
      <c r="C131" s="7" t="s">
        <v>234</v>
      </c>
      <c r="D131" s="7" t="s">
        <v>47</v>
      </c>
      <c r="E131" s="7" t="s">
        <v>235</v>
      </c>
      <c r="F131" s="7" t="s">
        <v>129</v>
      </c>
      <c r="G131" s="9">
        <v>0.29799999999999999</v>
      </c>
      <c r="H131" s="12"/>
      <c r="I131" s="11">
        <f>ROUND((H131*G131),2)</f>
        <v>0</v>
      </c>
      <c r="O131">
        <f>rekapitulace!H8</f>
        <v>21</v>
      </c>
      <c r="P131">
        <f>O131/100*I131</f>
        <v>0</v>
      </c>
    </row>
    <row r="132" spans="1:16" x14ac:dyDescent="0.2">
      <c r="E132" s="13" t="s">
        <v>236</v>
      </c>
    </row>
    <row r="133" spans="1:16" ht="280.5" x14ac:dyDescent="0.2">
      <c r="E133" s="13" t="s">
        <v>237</v>
      </c>
    </row>
    <row r="134" spans="1:16" ht="25.5" x14ac:dyDescent="0.2">
      <c r="A134" s="7">
        <v>41</v>
      </c>
      <c r="B134" s="7" t="s">
        <v>45</v>
      </c>
      <c r="C134" s="7" t="s">
        <v>238</v>
      </c>
      <c r="D134" s="7" t="s">
        <v>47</v>
      </c>
      <c r="E134" s="7" t="s">
        <v>239</v>
      </c>
      <c r="F134" s="7" t="s">
        <v>129</v>
      </c>
      <c r="G134" s="9">
        <v>1.82</v>
      </c>
      <c r="H134" s="12"/>
      <c r="I134" s="11">
        <f>ROUND((H134*G134),2)</f>
        <v>0</v>
      </c>
      <c r="O134">
        <f>rekapitulace!H8</f>
        <v>21</v>
      </c>
      <c r="P134">
        <f>O134/100*I134</f>
        <v>0</v>
      </c>
    </row>
    <row r="135" spans="1:16" ht="38.25" x14ac:dyDescent="0.2">
      <c r="E135" s="13" t="s">
        <v>240</v>
      </c>
    </row>
    <row r="136" spans="1:16" ht="51" x14ac:dyDescent="0.2">
      <c r="E136" s="13" t="s">
        <v>241</v>
      </c>
    </row>
    <row r="137" spans="1:16" ht="25.5" x14ac:dyDescent="0.2">
      <c r="A137" s="7">
        <v>42</v>
      </c>
      <c r="B137" s="7" t="s">
        <v>45</v>
      </c>
      <c r="C137" s="7" t="s">
        <v>242</v>
      </c>
      <c r="D137" s="7" t="s">
        <v>47</v>
      </c>
      <c r="E137" s="7" t="s">
        <v>243</v>
      </c>
      <c r="F137" s="7" t="s">
        <v>129</v>
      </c>
      <c r="G137" s="9">
        <v>21.966000000000001</v>
      </c>
      <c r="H137" s="12"/>
      <c r="I137" s="11">
        <f>ROUND((H137*G137),2)</f>
        <v>0</v>
      </c>
      <c r="O137">
        <f>rekapitulace!H8</f>
        <v>21</v>
      </c>
      <c r="P137">
        <f>O137/100*I137</f>
        <v>0</v>
      </c>
    </row>
    <row r="138" spans="1:16" ht="51" x14ac:dyDescent="0.2">
      <c r="E138" s="13" t="s">
        <v>244</v>
      </c>
    </row>
    <row r="139" spans="1:16" ht="102" x14ac:dyDescent="0.2">
      <c r="E139" s="13" t="s">
        <v>245</v>
      </c>
    </row>
    <row r="140" spans="1:16" ht="25.5" x14ac:dyDescent="0.2">
      <c r="A140" s="7">
        <v>43</v>
      </c>
      <c r="B140" s="7" t="s">
        <v>45</v>
      </c>
      <c r="C140" s="7" t="s">
        <v>246</v>
      </c>
      <c r="D140" s="7" t="s">
        <v>47</v>
      </c>
      <c r="E140" s="7" t="s">
        <v>247</v>
      </c>
      <c r="F140" s="7" t="s">
        <v>129</v>
      </c>
      <c r="G140" s="9">
        <v>0.86399999999999999</v>
      </c>
      <c r="H140" s="12"/>
      <c r="I140" s="11">
        <f>ROUND((H140*G140),2)</f>
        <v>0</v>
      </c>
      <c r="O140">
        <f>rekapitulace!H8</f>
        <v>21</v>
      </c>
      <c r="P140">
        <f>O140/100*I140</f>
        <v>0</v>
      </c>
    </row>
    <row r="141" spans="1:16" ht="38.25" x14ac:dyDescent="0.2">
      <c r="E141" s="13" t="s">
        <v>248</v>
      </c>
    </row>
    <row r="142" spans="1:16" ht="344.25" x14ac:dyDescent="0.2">
      <c r="E142" s="13" t="s">
        <v>249</v>
      </c>
    </row>
    <row r="143" spans="1:16" ht="12.75" customHeight="1" x14ac:dyDescent="0.2">
      <c r="A143" s="14"/>
      <c r="B143" s="14"/>
      <c r="C143" s="14" t="s">
        <v>38</v>
      </c>
      <c r="D143" s="14"/>
      <c r="E143" s="14" t="s">
        <v>226</v>
      </c>
      <c r="F143" s="14"/>
      <c r="G143" s="14"/>
      <c r="H143" s="14"/>
      <c r="I143" s="14">
        <f>SUM(I126:I142)</f>
        <v>0</v>
      </c>
      <c r="P143">
        <f>ROUND(SUM(P126:P142),2)</f>
        <v>0</v>
      </c>
    </row>
    <row r="145" spans="1:16" ht="12.75" customHeight="1" x14ac:dyDescent="0.2">
      <c r="A145" s="8"/>
      <c r="B145" s="8"/>
      <c r="C145" s="8" t="s">
        <v>39</v>
      </c>
      <c r="D145" s="8"/>
      <c r="E145" s="8" t="s">
        <v>250</v>
      </c>
      <c r="F145" s="8"/>
      <c r="G145" s="10"/>
      <c r="H145" s="8"/>
      <c r="I145" s="10"/>
    </row>
    <row r="146" spans="1:16" ht="25.5" x14ac:dyDescent="0.2">
      <c r="A146" s="7">
        <v>44</v>
      </c>
      <c r="B146" s="7" t="s">
        <v>45</v>
      </c>
      <c r="C146" s="7" t="s">
        <v>251</v>
      </c>
      <c r="D146" s="7" t="s">
        <v>47</v>
      </c>
      <c r="E146" s="7" t="s">
        <v>252</v>
      </c>
      <c r="F146" s="7" t="s">
        <v>117</v>
      </c>
      <c r="G146" s="9">
        <v>5.0999999999999996</v>
      </c>
      <c r="H146" s="12"/>
      <c r="I146" s="11">
        <f>ROUND((H146*G146),2)</f>
        <v>0</v>
      </c>
      <c r="O146">
        <f>rekapitulace!H8</f>
        <v>21</v>
      </c>
      <c r="P146">
        <f>O146/100*I146</f>
        <v>0</v>
      </c>
    </row>
    <row r="147" spans="1:16" x14ac:dyDescent="0.2">
      <c r="E147" s="13" t="s">
        <v>253</v>
      </c>
    </row>
    <row r="148" spans="1:16" ht="127.5" x14ac:dyDescent="0.2">
      <c r="E148" s="13" t="s">
        <v>254</v>
      </c>
    </row>
    <row r="149" spans="1:16" ht="25.5" x14ac:dyDescent="0.2">
      <c r="A149" s="7">
        <v>45</v>
      </c>
      <c r="B149" s="7" t="s">
        <v>45</v>
      </c>
      <c r="C149" s="7" t="s">
        <v>255</v>
      </c>
      <c r="D149" s="7" t="s">
        <v>47</v>
      </c>
      <c r="E149" s="7" t="s">
        <v>256</v>
      </c>
      <c r="F149" s="7" t="s">
        <v>117</v>
      </c>
      <c r="G149" s="9">
        <v>217.75</v>
      </c>
      <c r="H149" s="12"/>
      <c r="I149" s="11">
        <f>ROUND((H149*G149),2)</f>
        <v>0</v>
      </c>
      <c r="O149">
        <f>rekapitulace!H8</f>
        <v>21</v>
      </c>
      <c r="P149">
        <f>O149/100*I149</f>
        <v>0</v>
      </c>
    </row>
    <row r="150" spans="1:16" x14ac:dyDescent="0.2">
      <c r="E150" s="13" t="s">
        <v>257</v>
      </c>
    </row>
    <row r="151" spans="1:16" ht="51" x14ac:dyDescent="0.2">
      <c r="E151" s="13" t="s">
        <v>258</v>
      </c>
    </row>
    <row r="152" spans="1:16" ht="25.5" x14ac:dyDescent="0.2">
      <c r="A152" s="7">
        <v>46</v>
      </c>
      <c r="B152" s="7" t="s">
        <v>45</v>
      </c>
      <c r="C152" s="7" t="s">
        <v>259</v>
      </c>
      <c r="D152" s="7" t="s">
        <v>47</v>
      </c>
      <c r="E152" s="7" t="s">
        <v>260</v>
      </c>
      <c r="F152" s="7" t="s">
        <v>117</v>
      </c>
      <c r="G152" s="9">
        <v>223.65</v>
      </c>
      <c r="H152" s="12"/>
      <c r="I152" s="11">
        <f>ROUND((H152*G152),2)</f>
        <v>0</v>
      </c>
      <c r="O152">
        <f>rekapitulace!H8</f>
        <v>21</v>
      </c>
      <c r="P152">
        <f>O152/100*I152</f>
        <v>0</v>
      </c>
    </row>
    <row r="153" spans="1:16" x14ac:dyDescent="0.2">
      <c r="E153" s="13" t="s">
        <v>261</v>
      </c>
    </row>
    <row r="154" spans="1:16" ht="51" x14ac:dyDescent="0.2">
      <c r="E154" s="13" t="s">
        <v>258</v>
      </c>
    </row>
    <row r="155" spans="1:16" ht="25.5" x14ac:dyDescent="0.2">
      <c r="A155" s="7">
        <v>47</v>
      </c>
      <c r="B155" s="7" t="s">
        <v>45</v>
      </c>
      <c r="C155" s="7" t="s">
        <v>262</v>
      </c>
      <c r="D155" s="7" t="s">
        <v>47</v>
      </c>
      <c r="E155" s="7" t="s">
        <v>263</v>
      </c>
      <c r="F155" s="7" t="s">
        <v>117</v>
      </c>
      <c r="G155" s="9">
        <v>88.75</v>
      </c>
      <c r="H155" s="12"/>
      <c r="I155" s="11">
        <f>ROUND((H155*G155),2)</f>
        <v>0</v>
      </c>
      <c r="O155">
        <f>rekapitulace!H8</f>
        <v>21</v>
      </c>
      <c r="P155">
        <f>O155/100*I155</f>
        <v>0</v>
      </c>
    </row>
    <row r="156" spans="1:16" ht="38.25" x14ac:dyDescent="0.2">
      <c r="E156" s="13" t="s">
        <v>264</v>
      </c>
    </row>
    <row r="157" spans="1:16" ht="102" x14ac:dyDescent="0.2">
      <c r="E157" s="13" t="s">
        <v>265</v>
      </c>
    </row>
    <row r="158" spans="1:16" ht="25.5" x14ac:dyDescent="0.2">
      <c r="A158" s="7">
        <v>48</v>
      </c>
      <c r="B158" s="7" t="s">
        <v>45</v>
      </c>
      <c r="C158" s="7" t="s">
        <v>266</v>
      </c>
      <c r="D158" s="7" t="s">
        <v>47</v>
      </c>
      <c r="E158" s="7" t="s">
        <v>267</v>
      </c>
      <c r="F158" s="7" t="s">
        <v>117</v>
      </c>
      <c r="G158" s="9">
        <v>217.75</v>
      </c>
      <c r="H158" s="12"/>
      <c r="I158" s="11">
        <f>ROUND((H158*G158),2)</f>
        <v>0</v>
      </c>
      <c r="O158">
        <f>rekapitulace!H8</f>
        <v>21</v>
      </c>
      <c r="P158">
        <f>O158/100*I158</f>
        <v>0</v>
      </c>
    </row>
    <row r="159" spans="1:16" x14ac:dyDescent="0.2">
      <c r="E159" s="13" t="s">
        <v>257</v>
      </c>
    </row>
    <row r="160" spans="1:16" ht="51" x14ac:dyDescent="0.2">
      <c r="E160" s="13" t="s">
        <v>268</v>
      </c>
    </row>
    <row r="161" spans="1:16" ht="25.5" x14ac:dyDescent="0.2">
      <c r="A161" s="7">
        <v>49</v>
      </c>
      <c r="B161" s="7" t="s">
        <v>45</v>
      </c>
      <c r="C161" s="7" t="s">
        <v>269</v>
      </c>
      <c r="D161" s="7" t="s">
        <v>55</v>
      </c>
      <c r="E161" s="7" t="s">
        <v>270</v>
      </c>
      <c r="F161" s="7" t="s">
        <v>117</v>
      </c>
      <c r="G161" s="9">
        <v>211.05</v>
      </c>
      <c r="H161" s="12"/>
      <c r="I161" s="11">
        <f>ROUND((H161*G161),2)</f>
        <v>0</v>
      </c>
      <c r="O161">
        <f>rekapitulace!H8</f>
        <v>21</v>
      </c>
      <c r="P161">
        <f>O161/100*I161</f>
        <v>0</v>
      </c>
    </row>
    <row r="162" spans="1:16" x14ac:dyDescent="0.2">
      <c r="E162" s="13" t="s">
        <v>271</v>
      </c>
    </row>
    <row r="163" spans="1:16" ht="51" x14ac:dyDescent="0.2">
      <c r="E163" s="13" t="s">
        <v>268</v>
      </c>
    </row>
    <row r="164" spans="1:16" ht="25.5" x14ac:dyDescent="0.2">
      <c r="A164" s="7">
        <v>50</v>
      </c>
      <c r="B164" s="7" t="s">
        <v>45</v>
      </c>
      <c r="C164" s="7" t="s">
        <v>269</v>
      </c>
      <c r="D164" s="7" t="s">
        <v>58</v>
      </c>
      <c r="E164" s="7" t="s">
        <v>272</v>
      </c>
      <c r="F164" s="7" t="s">
        <v>117</v>
      </c>
      <c r="G164" s="9">
        <v>203.55</v>
      </c>
      <c r="H164" s="12"/>
      <c r="I164" s="11">
        <f>ROUND((H164*G164),2)</f>
        <v>0</v>
      </c>
      <c r="O164">
        <f>rekapitulace!H8</f>
        <v>21</v>
      </c>
      <c r="P164">
        <f>O164/100*I164</f>
        <v>0</v>
      </c>
    </row>
    <row r="165" spans="1:16" x14ac:dyDescent="0.2">
      <c r="E165" s="13" t="s">
        <v>273</v>
      </c>
    </row>
    <row r="166" spans="1:16" ht="51" x14ac:dyDescent="0.2">
      <c r="E166" s="13" t="s">
        <v>268</v>
      </c>
    </row>
    <row r="167" spans="1:16" ht="25.5" x14ac:dyDescent="0.2">
      <c r="A167" s="7">
        <v>51</v>
      </c>
      <c r="B167" s="7" t="s">
        <v>45</v>
      </c>
      <c r="C167" s="7" t="s">
        <v>274</v>
      </c>
      <c r="D167" s="7" t="s">
        <v>47</v>
      </c>
      <c r="E167" s="7" t="s">
        <v>275</v>
      </c>
      <c r="F167" s="7" t="s">
        <v>117</v>
      </c>
      <c r="G167" s="9">
        <v>195.25</v>
      </c>
      <c r="H167" s="12"/>
      <c r="I167" s="11">
        <f>ROUND((H167*G167),2)</f>
        <v>0</v>
      </c>
      <c r="O167">
        <f>rekapitulace!H8</f>
        <v>21</v>
      </c>
      <c r="P167">
        <f>O167/100*I167</f>
        <v>0</v>
      </c>
    </row>
    <row r="168" spans="1:16" x14ac:dyDescent="0.2">
      <c r="E168" s="13" t="s">
        <v>276</v>
      </c>
    </row>
    <row r="169" spans="1:16" ht="140.25" x14ac:dyDescent="0.2">
      <c r="E169" s="13" t="s">
        <v>277</v>
      </c>
    </row>
    <row r="170" spans="1:16" ht="25.5" x14ac:dyDescent="0.2">
      <c r="A170" s="7">
        <v>52</v>
      </c>
      <c r="B170" s="7" t="s">
        <v>45</v>
      </c>
      <c r="C170" s="7" t="s">
        <v>278</v>
      </c>
      <c r="D170" s="7" t="s">
        <v>47</v>
      </c>
      <c r="E170" s="7" t="s">
        <v>279</v>
      </c>
      <c r="F170" s="7" t="s">
        <v>117</v>
      </c>
      <c r="G170" s="9">
        <v>203.55</v>
      </c>
      <c r="H170" s="12"/>
      <c r="I170" s="11">
        <f>ROUND((H170*G170),2)</f>
        <v>0</v>
      </c>
      <c r="O170">
        <f>rekapitulace!H8</f>
        <v>21</v>
      </c>
      <c r="P170">
        <f>O170/100*I170</f>
        <v>0</v>
      </c>
    </row>
    <row r="171" spans="1:16" x14ac:dyDescent="0.2">
      <c r="E171" s="13" t="s">
        <v>280</v>
      </c>
    </row>
    <row r="172" spans="1:16" ht="140.25" x14ac:dyDescent="0.2">
      <c r="E172" s="13" t="s">
        <v>277</v>
      </c>
    </row>
    <row r="173" spans="1:16" ht="25.5" x14ac:dyDescent="0.2">
      <c r="A173" s="7">
        <v>53</v>
      </c>
      <c r="B173" s="7" t="s">
        <v>45</v>
      </c>
      <c r="C173" s="7" t="s">
        <v>281</v>
      </c>
      <c r="D173" s="7" t="s">
        <v>47</v>
      </c>
      <c r="E173" s="7" t="s">
        <v>282</v>
      </c>
      <c r="F173" s="7" t="s">
        <v>117</v>
      </c>
      <c r="G173" s="9">
        <v>211.05</v>
      </c>
      <c r="H173" s="12"/>
      <c r="I173" s="11">
        <f>ROUND((H173*G173),2)</f>
        <v>0</v>
      </c>
      <c r="O173">
        <f>rekapitulace!H8</f>
        <v>21</v>
      </c>
      <c r="P173">
        <f>O173/100*I173</f>
        <v>0</v>
      </c>
    </row>
    <row r="174" spans="1:16" x14ac:dyDescent="0.2">
      <c r="E174" s="13" t="s">
        <v>283</v>
      </c>
    </row>
    <row r="175" spans="1:16" ht="140.25" x14ac:dyDescent="0.2">
      <c r="E175" s="13" t="s">
        <v>277</v>
      </c>
    </row>
    <row r="176" spans="1:16" ht="12.75" customHeight="1" x14ac:dyDescent="0.2">
      <c r="A176" s="14"/>
      <c r="B176" s="14"/>
      <c r="C176" s="14" t="s">
        <v>39</v>
      </c>
      <c r="D176" s="14"/>
      <c r="E176" s="14" t="s">
        <v>250</v>
      </c>
      <c r="F176" s="14"/>
      <c r="G176" s="14"/>
      <c r="H176" s="14"/>
      <c r="I176" s="14">
        <f>SUM(I146:I175)</f>
        <v>0</v>
      </c>
      <c r="P176">
        <f>ROUND(SUM(P146:P175),2)</f>
        <v>0</v>
      </c>
    </row>
    <row r="178" spans="1:16" ht="12.75" customHeight="1" x14ac:dyDescent="0.2">
      <c r="A178" s="8"/>
      <c r="B178" s="8"/>
      <c r="C178" s="8" t="s">
        <v>43</v>
      </c>
      <c r="D178" s="8"/>
      <c r="E178" s="8" t="s">
        <v>284</v>
      </c>
      <c r="F178" s="8"/>
      <c r="G178" s="10"/>
      <c r="H178" s="8"/>
      <c r="I178" s="10"/>
    </row>
    <row r="179" spans="1:16" ht="38.25" x14ac:dyDescent="0.2">
      <c r="A179" s="7">
        <v>54</v>
      </c>
      <c r="B179" s="7" t="s">
        <v>45</v>
      </c>
      <c r="C179" s="7" t="s">
        <v>285</v>
      </c>
      <c r="D179" s="7" t="s">
        <v>47</v>
      </c>
      <c r="E179" s="7" t="s">
        <v>286</v>
      </c>
      <c r="F179" s="7" t="s">
        <v>149</v>
      </c>
      <c r="G179" s="9">
        <v>16</v>
      </c>
      <c r="H179" s="12"/>
      <c r="I179" s="11">
        <f>ROUND((H179*G179),2)</f>
        <v>0</v>
      </c>
      <c r="O179">
        <f>rekapitulace!H8</f>
        <v>21</v>
      </c>
      <c r="P179">
        <f>O179/100*I179</f>
        <v>0</v>
      </c>
    </row>
    <row r="180" spans="1:16" ht="38.25" x14ac:dyDescent="0.2">
      <c r="E180" s="13" t="s">
        <v>287</v>
      </c>
    </row>
    <row r="181" spans="1:16" ht="76.5" x14ac:dyDescent="0.2">
      <c r="E181" s="13" t="s">
        <v>288</v>
      </c>
    </row>
    <row r="182" spans="1:16" ht="25.5" x14ac:dyDescent="0.2">
      <c r="A182" s="7">
        <v>55</v>
      </c>
      <c r="B182" s="7" t="s">
        <v>45</v>
      </c>
      <c r="C182" s="7" t="s">
        <v>289</v>
      </c>
      <c r="D182" s="7" t="s">
        <v>47</v>
      </c>
      <c r="E182" s="7" t="s">
        <v>290</v>
      </c>
      <c r="F182" s="7" t="s">
        <v>149</v>
      </c>
      <c r="G182" s="9">
        <v>55</v>
      </c>
      <c r="H182" s="12"/>
      <c r="I182" s="11">
        <f>ROUND((H182*G182),2)</f>
        <v>0</v>
      </c>
      <c r="O182">
        <f>rekapitulace!H8</f>
        <v>21</v>
      </c>
      <c r="P182">
        <f>O182/100*I182</f>
        <v>0</v>
      </c>
    </row>
    <row r="183" spans="1:16" ht="38.25" x14ac:dyDescent="0.2">
      <c r="E183" s="13" t="s">
        <v>291</v>
      </c>
    </row>
    <row r="184" spans="1:16" ht="127.5" x14ac:dyDescent="0.2">
      <c r="E184" s="13" t="s">
        <v>292</v>
      </c>
    </row>
    <row r="185" spans="1:16" ht="25.5" x14ac:dyDescent="0.2">
      <c r="A185" s="7">
        <v>56</v>
      </c>
      <c r="B185" s="7" t="s">
        <v>45</v>
      </c>
      <c r="C185" s="7" t="s">
        <v>293</v>
      </c>
      <c r="D185" s="7" t="s">
        <v>47</v>
      </c>
      <c r="E185" s="7" t="s">
        <v>294</v>
      </c>
      <c r="F185" s="7" t="s">
        <v>73</v>
      </c>
      <c r="G185" s="9">
        <v>4</v>
      </c>
      <c r="H185" s="12"/>
      <c r="I185" s="11">
        <f>ROUND((H185*G185),2)</f>
        <v>0</v>
      </c>
      <c r="O185">
        <f>rekapitulace!H8</f>
        <v>21</v>
      </c>
      <c r="P185">
        <f>O185/100*I185</f>
        <v>0</v>
      </c>
    </row>
    <row r="186" spans="1:16" ht="51" x14ac:dyDescent="0.2">
      <c r="E186" s="13" t="s">
        <v>295</v>
      </c>
    </row>
    <row r="187" spans="1:16" ht="25.5" x14ac:dyDescent="0.2">
      <c r="A187" s="7">
        <v>57</v>
      </c>
      <c r="B187" s="7" t="s">
        <v>45</v>
      </c>
      <c r="C187" s="7" t="s">
        <v>296</v>
      </c>
      <c r="D187" s="7" t="s">
        <v>47</v>
      </c>
      <c r="E187" s="7" t="s">
        <v>297</v>
      </c>
      <c r="F187" s="7" t="s">
        <v>73</v>
      </c>
      <c r="G187" s="9">
        <v>4</v>
      </c>
      <c r="H187" s="12"/>
      <c r="I187" s="11">
        <f>ROUND((H187*G187),2)</f>
        <v>0</v>
      </c>
      <c r="O187">
        <f>rekapitulace!H8</f>
        <v>21</v>
      </c>
      <c r="P187">
        <f>O187/100*I187</f>
        <v>0</v>
      </c>
    </row>
    <row r="188" spans="1:16" x14ac:dyDescent="0.2">
      <c r="E188" s="13" t="s">
        <v>298</v>
      </c>
    </row>
    <row r="189" spans="1:16" ht="25.5" x14ac:dyDescent="0.2">
      <c r="A189" s="7">
        <v>58</v>
      </c>
      <c r="B189" s="7" t="s">
        <v>45</v>
      </c>
      <c r="C189" s="7" t="s">
        <v>299</v>
      </c>
      <c r="D189" s="7" t="s">
        <v>47</v>
      </c>
      <c r="E189" s="7" t="s">
        <v>300</v>
      </c>
      <c r="F189" s="7" t="s">
        <v>73</v>
      </c>
      <c r="G189" s="9">
        <v>2</v>
      </c>
      <c r="H189" s="12"/>
      <c r="I189" s="11">
        <f>ROUND((H189*G189),2)</f>
        <v>0</v>
      </c>
      <c r="O189">
        <f>rekapitulace!H8</f>
        <v>21</v>
      </c>
      <c r="P189">
        <f>O189/100*I189</f>
        <v>0</v>
      </c>
    </row>
    <row r="190" spans="1:16" ht="25.5" x14ac:dyDescent="0.2">
      <c r="E190" s="13" t="s">
        <v>301</v>
      </c>
    </row>
    <row r="191" spans="1:16" ht="38.25" x14ac:dyDescent="0.2">
      <c r="A191" s="7">
        <v>59</v>
      </c>
      <c r="B191" s="7" t="s">
        <v>45</v>
      </c>
      <c r="C191" s="7" t="s">
        <v>302</v>
      </c>
      <c r="D191" s="7" t="s">
        <v>47</v>
      </c>
      <c r="E191" s="7" t="s">
        <v>303</v>
      </c>
      <c r="F191" s="7" t="s">
        <v>73</v>
      </c>
      <c r="G191" s="9">
        <v>2</v>
      </c>
      <c r="H191" s="12"/>
      <c r="I191" s="11">
        <f>ROUND((H191*G191),2)</f>
        <v>0</v>
      </c>
      <c r="O191">
        <f>rekapitulace!H8</f>
        <v>21</v>
      </c>
      <c r="P191">
        <f>O191/100*I191</f>
        <v>0</v>
      </c>
    </row>
    <row r="192" spans="1:16" ht="25.5" x14ac:dyDescent="0.2">
      <c r="E192" s="13" t="s">
        <v>304</v>
      </c>
    </row>
    <row r="193" spans="1:16" ht="25.5" x14ac:dyDescent="0.2">
      <c r="A193" s="7">
        <v>60</v>
      </c>
      <c r="B193" s="7" t="s">
        <v>45</v>
      </c>
      <c r="C193" s="7" t="s">
        <v>305</v>
      </c>
      <c r="D193" s="7" t="s">
        <v>47</v>
      </c>
      <c r="E193" s="7" t="s">
        <v>306</v>
      </c>
      <c r="F193" s="7" t="s">
        <v>149</v>
      </c>
      <c r="G193" s="9">
        <v>14.45</v>
      </c>
      <c r="H193" s="12"/>
      <c r="I193" s="11">
        <f>ROUND((H193*G193),2)</f>
        <v>0</v>
      </c>
      <c r="O193">
        <f>rekapitulace!H8</f>
        <v>21</v>
      </c>
      <c r="P193">
        <f>O193/100*I193</f>
        <v>0</v>
      </c>
    </row>
    <row r="194" spans="1:16" x14ac:dyDescent="0.2">
      <c r="E194" s="13" t="s">
        <v>307</v>
      </c>
    </row>
    <row r="195" spans="1:16" ht="51" x14ac:dyDescent="0.2">
      <c r="E195" s="13" t="s">
        <v>308</v>
      </c>
    </row>
    <row r="196" spans="1:16" ht="25.5" x14ac:dyDescent="0.2">
      <c r="A196" s="7">
        <v>61</v>
      </c>
      <c r="B196" s="7" t="s">
        <v>45</v>
      </c>
      <c r="C196" s="7" t="s">
        <v>309</v>
      </c>
      <c r="D196" s="7" t="s">
        <v>47</v>
      </c>
      <c r="E196" s="7" t="s">
        <v>310</v>
      </c>
      <c r="F196" s="7" t="s">
        <v>149</v>
      </c>
      <c r="G196" s="9">
        <v>9.73</v>
      </c>
      <c r="H196" s="12"/>
      <c r="I196" s="11">
        <f>ROUND((H196*G196),2)</f>
        <v>0</v>
      </c>
      <c r="O196">
        <f>rekapitulace!H8</f>
        <v>21</v>
      </c>
      <c r="P196">
        <f>O196/100*I196</f>
        <v>0</v>
      </c>
    </row>
    <row r="197" spans="1:16" ht="38.25" x14ac:dyDescent="0.2">
      <c r="E197" s="13" t="s">
        <v>311</v>
      </c>
    </row>
    <row r="198" spans="1:16" x14ac:dyDescent="0.2">
      <c r="E198" s="13" t="s">
        <v>312</v>
      </c>
    </row>
    <row r="199" spans="1:16" ht="25.5" x14ac:dyDescent="0.2">
      <c r="A199" s="7">
        <v>62</v>
      </c>
      <c r="B199" s="7" t="s">
        <v>45</v>
      </c>
      <c r="C199" s="7" t="s">
        <v>313</v>
      </c>
      <c r="D199" s="7" t="s">
        <v>47</v>
      </c>
      <c r="E199" s="7" t="s">
        <v>314</v>
      </c>
      <c r="F199" s="7" t="s">
        <v>149</v>
      </c>
      <c r="G199" s="9">
        <v>9.73</v>
      </c>
      <c r="H199" s="12"/>
      <c r="I199" s="11">
        <f>ROUND((H199*G199),2)</f>
        <v>0</v>
      </c>
      <c r="O199">
        <f>rekapitulace!H8</f>
        <v>21</v>
      </c>
      <c r="P199">
        <f>O199/100*I199</f>
        <v>0</v>
      </c>
    </row>
    <row r="200" spans="1:16" ht="51" x14ac:dyDescent="0.2">
      <c r="E200" s="13" t="s">
        <v>315</v>
      </c>
    </row>
    <row r="201" spans="1:16" ht="38.25" x14ac:dyDescent="0.2">
      <c r="E201" s="13" t="s">
        <v>316</v>
      </c>
    </row>
    <row r="202" spans="1:16" ht="38.25" x14ac:dyDescent="0.2">
      <c r="A202" s="7">
        <v>63</v>
      </c>
      <c r="B202" s="7" t="s">
        <v>45</v>
      </c>
      <c r="C202" s="7" t="s">
        <v>317</v>
      </c>
      <c r="D202" s="7" t="s">
        <v>47</v>
      </c>
      <c r="E202" s="7" t="s">
        <v>318</v>
      </c>
      <c r="F202" s="7" t="s">
        <v>129</v>
      </c>
      <c r="G202" s="9">
        <v>77.900000000000006</v>
      </c>
      <c r="H202" s="12"/>
      <c r="I202" s="11">
        <f>ROUND((H202*G202),2)</f>
        <v>0</v>
      </c>
      <c r="O202">
        <f>rekapitulace!H8</f>
        <v>21</v>
      </c>
      <c r="P202">
        <f>O202/100*I202</f>
        <v>0</v>
      </c>
    </row>
    <row r="203" spans="1:16" ht="51" x14ac:dyDescent="0.2">
      <c r="E203" s="13" t="s">
        <v>319</v>
      </c>
    </row>
    <row r="204" spans="1:16" ht="102" x14ac:dyDescent="0.2">
      <c r="E204" s="13" t="s">
        <v>320</v>
      </c>
    </row>
    <row r="205" spans="1:16" x14ac:dyDescent="0.2">
      <c r="A205" s="7">
        <v>64</v>
      </c>
      <c r="B205" s="7" t="s">
        <v>45</v>
      </c>
      <c r="C205" s="7" t="s">
        <v>321</v>
      </c>
      <c r="D205" s="7" t="s">
        <v>47</v>
      </c>
      <c r="E205" s="7" t="s">
        <v>322</v>
      </c>
      <c r="F205" s="7" t="s">
        <v>129</v>
      </c>
      <c r="G205" s="9">
        <v>2.536</v>
      </c>
      <c r="H205" s="12"/>
      <c r="I205" s="11">
        <f>ROUND((H205*G205),2)</f>
        <v>0</v>
      </c>
      <c r="O205">
        <f>rekapitulace!H8</f>
        <v>21</v>
      </c>
      <c r="P205">
        <f>O205/100*I205</f>
        <v>0</v>
      </c>
    </row>
    <row r="206" spans="1:16" ht="38.25" x14ac:dyDescent="0.2">
      <c r="E206" s="13" t="s">
        <v>323</v>
      </c>
    </row>
    <row r="207" spans="1:16" ht="102" x14ac:dyDescent="0.2">
      <c r="E207" s="13" t="s">
        <v>320</v>
      </c>
    </row>
    <row r="208" spans="1:16" ht="12.75" customHeight="1" x14ac:dyDescent="0.2">
      <c r="A208" s="14"/>
      <c r="B208" s="14"/>
      <c r="C208" s="14" t="s">
        <v>43</v>
      </c>
      <c r="D208" s="14"/>
      <c r="E208" s="14" t="s">
        <v>284</v>
      </c>
      <c r="F208" s="14"/>
      <c r="G208" s="14"/>
      <c r="H208" s="14"/>
      <c r="I208" s="14">
        <f>SUM(I179:I207)</f>
        <v>0</v>
      </c>
      <c r="P208">
        <f>ROUND(SUM(P179:P207),2)</f>
        <v>0</v>
      </c>
    </row>
    <row r="210" spans="1:16" ht="12.75" customHeight="1" x14ac:dyDescent="0.2">
      <c r="A210" s="14"/>
      <c r="B210" s="14"/>
      <c r="C210" s="14"/>
      <c r="D210" s="14"/>
      <c r="E210" s="14" t="s">
        <v>83</v>
      </c>
      <c r="F210" s="14"/>
      <c r="G210" s="14"/>
      <c r="H210" s="14"/>
      <c r="I210" s="14">
        <f>+I27+I97+I114+I123+I143+I176+I208</f>
        <v>0</v>
      </c>
      <c r="P210">
        <f>+P27+P97+P114+P123+P143+P176+P208</f>
        <v>0</v>
      </c>
    </row>
    <row r="212" spans="1:16" ht="12.75" customHeight="1" x14ac:dyDescent="0.2">
      <c r="A212" s="8" t="s">
        <v>84</v>
      </c>
      <c r="B212" s="8"/>
      <c r="C212" s="8"/>
      <c r="D212" s="8"/>
      <c r="E212" s="8"/>
      <c r="F212" s="8"/>
      <c r="G212" s="8"/>
      <c r="H212" s="8"/>
      <c r="I212" s="8"/>
    </row>
    <row r="213" spans="1:16" ht="12.75" customHeight="1" x14ac:dyDescent="0.2">
      <c r="A213" s="8"/>
      <c r="B213" s="8"/>
      <c r="C213" s="8"/>
      <c r="D213" s="8"/>
      <c r="E213" s="8" t="s">
        <v>85</v>
      </c>
      <c r="F213" s="8"/>
      <c r="G213" s="8"/>
      <c r="H213" s="8"/>
      <c r="I213" s="8"/>
    </row>
    <row r="214" spans="1:16" ht="12.75" customHeight="1" x14ac:dyDescent="0.2">
      <c r="A214" s="14"/>
      <c r="B214" s="14"/>
      <c r="C214" s="14"/>
      <c r="D214" s="14"/>
      <c r="E214" s="14" t="s">
        <v>86</v>
      </c>
      <c r="F214" s="14"/>
      <c r="G214" s="14"/>
      <c r="H214" s="14"/>
      <c r="I214" s="14">
        <v>0</v>
      </c>
      <c r="P214">
        <v>0</v>
      </c>
    </row>
    <row r="215" spans="1:16" ht="12.75" customHeight="1" x14ac:dyDescent="0.2">
      <c r="A215" s="14"/>
      <c r="B215" s="14"/>
      <c r="C215" s="14"/>
      <c r="D215" s="14"/>
      <c r="E215" s="14" t="s">
        <v>87</v>
      </c>
      <c r="F215" s="14"/>
      <c r="G215" s="14"/>
      <c r="H215" s="14"/>
      <c r="I215" s="14"/>
    </row>
    <row r="216" spans="1:16" ht="12.75" customHeight="1" x14ac:dyDescent="0.2">
      <c r="A216" s="14"/>
      <c r="B216" s="14"/>
      <c r="C216" s="14"/>
      <c r="D216" s="14"/>
      <c r="E216" s="14" t="s">
        <v>88</v>
      </c>
      <c r="F216" s="14"/>
      <c r="G216" s="14"/>
      <c r="H216" s="14"/>
      <c r="I216" s="14">
        <v>0</v>
      </c>
      <c r="P216">
        <v>0</v>
      </c>
    </row>
    <row r="217" spans="1:16" ht="12.75" customHeight="1" x14ac:dyDescent="0.2">
      <c r="A217" s="14"/>
      <c r="B217" s="14"/>
      <c r="C217" s="14"/>
      <c r="D217" s="14"/>
      <c r="E217" s="14" t="s">
        <v>89</v>
      </c>
      <c r="F217" s="14"/>
      <c r="G217" s="14"/>
      <c r="H217" s="14"/>
      <c r="I217" s="14">
        <f>I214+I216</f>
        <v>0</v>
      </c>
      <c r="P217">
        <f>P214+P216</f>
        <v>0</v>
      </c>
    </row>
    <row r="219" spans="1:16" ht="12.75" customHeight="1" x14ac:dyDescent="0.2">
      <c r="A219" s="14"/>
      <c r="B219" s="14"/>
      <c r="C219" s="14"/>
      <c r="D219" s="14"/>
      <c r="E219" s="14" t="s">
        <v>89</v>
      </c>
      <c r="F219" s="14"/>
      <c r="G219" s="14"/>
      <c r="H219" s="14"/>
      <c r="I219" s="14">
        <f>I210+I217</f>
        <v>0</v>
      </c>
      <c r="P219">
        <f>P210+P217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02</vt:lpstr>
      <vt:lpstr>SO182</vt:lpstr>
      <vt:lpstr>SO201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Smerekovská Marta</cp:lastModifiedBy>
  <dcterms:modified xsi:type="dcterms:W3CDTF">2024-10-17T07:46:33Z</dcterms:modified>
  <cp:category/>
  <cp:contentStatus/>
</cp:coreProperties>
</file>